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kawarasakiaya/Desktop/LTV・CAC/"/>
    </mc:Choice>
  </mc:AlternateContent>
  <xr:revisionPtr revIDLastSave="0" documentId="8_{8C9612DC-AF4B-3143-9F70-467918BA0183}" xr6:coauthVersionLast="47" xr6:coauthVersionMax="47" xr10:uidLastSave="{00000000-0000-0000-0000-000000000000}"/>
  <bookViews>
    <workbookView xWindow="0" yWindow="740" windowWidth="29400" windowHeight="18380" xr2:uid="{00000000-000D-0000-FFFF-FFFF00000000}"/>
  </bookViews>
  <sheets>
    <sheet name="LTVとCAC、マーケティング目標概算試算シート" sheetId="1" r:id="rId1"/>
    <sheet name="受注・商談・リード獲得の許容単価試算シート" sheetId="2" r:id="rId2"/>
    <sheet name="回復済み_Sheet1" sheetId="3" state="hidden" r:id="rId3"/>
    <sheet name="流入経路別のプロセス数字（現状）" sheetId="4" state="hidden" r:id="rId4"/>
    <sheet name="回復済み_Sheet2" sheetId="5" state="hidden" r:id="rId5"/>
    <sheet name="流入経路別のプロセス数字（個社別研修） " sheetId="6" state="hidden" r:id="rId6"/>
    <sheet name="流入経路別のプロセス数字（マーケ強化版）" sheetId="7" state="hidden" r:id="rId7"/>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9" i="7" l="1"/>
  <c r="B63" i="7"/>
  <c r="L61" i="7"/>
  <c r="L60" i="7"/>
  <c r="O55" i="7"/>
  <c r="L55" i="7"/>
  <c r="I55" i="7"/>
  <c r="F55" i="7"/>
  <c r="D55" i="7"/>
  <c r="B64" i="7" s="1"/>
  <c r="B70" i="7" s="1"/>
  <c r="B73" i="7" s="1"/>
  <c r="B55" i="7"/>
  <c r="O54" i="7"/>
  <c r="B54" i="7"/>
  <c r="O53" i="7"/>
  <c r="H53" i="7"/>
  <c r="O52" i="7"/>
  <c r="H52" i="7"/>
  <c r="B52" i="7"/>
  <c r="O51" i="7"/>
  <c r="O50" i="7"/>
  <c r="B50" i="7"/>
  <c r="O49" i="7"/>
  <c r="K49" i="7"/>
  <c r="O48" i="7"/>
  <c r="K48" i="7"/>
  <c r="B48" i="7"/>
  <c r="O47" i="7"/>
  <c r="E47" i="7"/>
  <c r="B47" i="7"/>
  <c r="O46" i="7"/>
  <c r="B46" i="7"/>
  <c r="L41" i="7"/>
  <c r="I41" i="7"/>
  <c r="F41" i="7"/>
  <c r="O41" i="7" s="1"/>
  <c r="D41" i="7"/>
  <c r="B41" i="7" s="1"/>
  <c r="O40" i="7"/>
  <c r="K40" i="7"/>
  <c r="K54" i="7" s="1"/>
  <c r="H40" i="7"/>
  <c r="H54" i="7" s="1"/>
  <c r="B40" i="7"/>
  <c r="O39" i="7"/>
  <c r="H39" i="7"/>
  <c r="E39" i="7"/>
  <c r="O38" i="7"/>
  <c r="H38" i="7"/>
  <c r="B38" i="7"/>
  <c r="O37" i="7"/>
  <c r="K37" i="7"/>
  <c r="K51" i="7" s="1"/>
  <c r="H37" i="7"/>
  <c r="H51" i="7" s="1"/>
  <c r="O36" i="7"/>
  <c r="H36" i="7"/>
  <c r="H50" i="7" s="1"/>
  <c r="E36" i="7"/>
  <c r="B36" i="7"/>
  <c r="O35" i="7"/>
  <c r="K35" i="7"/>
  <c r="O34" i="7"/>
  <c r="K34" i="7"/>
  <c r="H34" i="7"/>
  <c r="H48" i="7" s="1"/>
  <c r="B34" i="7"/>
  <c r="O33" i="7"/>
  <c r="K33" i="7"/>
  <c r="K47" i="7" s="1"/>
  <c r="H33" i="7"/>
  <c r="H47" i="7" s="1"/>
  <c r="E33" i="7"/>
  <c r="N33" i="7" s="1"/>
  <c r="B33" i="7"/>
  <c r="O32" i="7"/>
  <c r="E32" i="7"/>
  <c r="E46" i="7" s="1"/>
  <c r="B32" i="7"/>
  <c r="L27" i="7"/>
  <c r="I27" i="7"/>
  <c r="F27" i="7"/>
  <c r="O27" i="7" s="1"/>
  <c r="D27" i="7"/>
  <c r="B27" i="7"/>
  <c r="O26" i="7"/>
  <c r="K26" i="7"/>
  <c r="H26" i="7"/>
  <c r="E26" i="7"/>
  <c r="N26" i="7" s="1"/>
  <c r="B26" i="7"/>
  <c r="O25" i="7"/>
  <c r="N25" i="7"/>
  <c r="K25" i="7"/>
  <c r="K39" i="7" s="1"/>
  <c r="K53" i="7" s="1"/>
  <c r="H25" i="7"/>
  <c r="E25" i="7"/>
  <c r="O24" i="7"/>
  <c r="K24" i="7"/>
  <c r="K38" i="7" s="1"/>
  <c r="K52" i="7" s="1"/>
  <c r="H24" i="7"/>
  <c r="E24" i="7"/>
  <c r="B24" i="7"/>
  <c r="O23" i="7"/>
  <c r="K23" i="7"/>
  <c r="H23" i="7"/>
  <c r="E23" i="7"/>
  <c r="O22" i="7"/>
  <c r="N22" i="7"/>
  <c r="K22" i="7"/>
  <c r="K36" i="7" s="1"/>
  <c r="K50" i="7" s="1"/>
  <c r="H22" i="7"/>
  <c r="E22" i="7"/>
  <c r="B22" i="7"/>
  <c r="O21" i="7"/>
  <c r="K21" i="7"/>
  <c r="H21" i="7"/>
  <c r="E21" i="7"/>
  <c r="E35" i="7" s="1"/>
  <c r="O20" i="7"/>
  <c r="K20" i="7"/>
  <c r="H20" i="7"/>
  <c r="E20" i="7"/>
  <c r="B20" i="7"/>
  <c r="O19" i="7"/>
  <c r="N19" i="7"/>
  <c r="K19" i="7"/>
  <c r="H19" i="7"/>
  <c r="E19" i="7"/>
  <c r="B19" i="7"/>
  <c r="O18" i="7"/>
  <c r="K18" i="7"/>
  <c r="H18" i="7"/>
  <c r="E18" i="7"/>
  <c r="B18" i="7"/>
  <c r="N13" i="7"/>
  <c r="L13" i="7"/>
  <c r="K13" i="7"/>
  <c r="I13" i="7"/>
  <c r="H13" i="7"/>
  <c r="F13" i="7"/>
  <c r="O13" i="7" s="1"/>
  <c r="E13" i="7"/>
  <c r="D13" i="7"/>
  <c r="O12" i="7"/>
  <c r="N12" i="7"/>
  <c r="O11" i="7"/>
  <c r="N11" i="7"/>
  <c r="O10" i="7"/>
  <c r="N10" i="7"/>
  <c r="O9" i="7"/>
  <c r="N9" i="7"/>
  <c r="O8" i="7"/>
  <c r="N8" i="7"/>
  <c r="O7" i="7"/>
  <c r="N7" i="7"/>
  <c r="O6" i="7"/>
  <c r="N6" i="7"/>
  <c r="O5" i="7"/>
  <c r="N5" i="7"/>
  <c r="O4" i="7"/>
  <c r="N4" i="7"/>
  <c r="AK55" i="6"/>
  <c r="AH55" i="6"/>
  <c r="AE55" i="6"/>
  <c r="AB55" i="6"/>
  <c r="Y55" i="6"/>
  <c r="V55" i="6"/>
  <c r="S55" i="6"/>
  <c r="P55" i="6"/>
  <c r="M55" i="6"/>
  <c r="J55" i="6"/>
  <c r="G55" i="6"/>
  <c r="C42" i="5" s="1"/>
  <c r="D55" i="6"/>
  <c r="AN54" i="6"/>
  <c r="AG54" i="6"/>
  <c r="AD54" i="6"/>
  <c r="AN53" i="6"/>
  <c r="X53" i="6"/>
  <c r="AN52" i="6"/>
  <c r="AN51" i="6"/>
  <c r="AN50" i="6"/>
  <c r="AN49" i="6"/>
  <c r="L49" i="6"/>
  <c r="I49" i="6"/>
  <c r="AN48" i="6"/>
  <c r="F48" i="6"/>
  <c r="C48" i="6"/>
  <c r="AN47" i="6"/>
  <c r="AN46" i="6"/>
  <c r="AK41" i="6"/>
  <c r="AH41" i="6"/>
  <c r="AE41" i="6"/>
  <c r="AB41" i="6"/>
  <c r="Y41" i="6"/>
  <c r="V41" i="6"/>
  <c r="S41" i="6"/>
  <c r="P41" i="6"/>
  <c r="M41" i="6"/>
  <c r="J41" i="6"/>
  <c r="G41" i="6"/>
  <c r="C35" i="5" s="1"/>
  <c r="D41" i="6"/>
  <c r="AN40" i="6"/>
  <c r="AG40" i="6"/>
  <c r="I40" i="6"/>
  <c r="I54" i="6" s="1"/>
  <c r="F40" i="6"/>
  <c r="F54" i="6" s="1"/>
  <c r="AN39" i="6"/>
  <c r="X39" i="6"/>
  <c r="AN38" i="6"/>
  <c r="F38" i="6"/>
  <c r="F52" i="6" s="1"/>
  <c r="C38" i="6"/>
  <c r="AN37" i="6"/>
  <c r="AN36" i="6"/>
  <c r="AN35" i="6"/>
  <c r="AJ35" i="6"/>
  <c r="AJ49" i="6" s="1"/>
  <c r="AG35" i="6"/>
  <c r="AG49" i="6" s="1"/>
  <c r="AN34" i="6"/>
  <c r="AD34" i="6"/>
  <c r="AD48" i="6" s="1"/>
  <c r="AA34" i="6"/>
  <c r="AA48" i="6" s="1"/>
  <c r="C34" i="6"/>
  <c r="AN33" i="6"/>
  <c r="X33" i="6"/>
  <c r="X47" i="6" s="1"/>
  <c r="AN32" i="6"/>
  <c r="R32" i="6"/>
  <c r="AK27" i="6"/>
  <c r="AH27" i="6"/>
  <c r="AE27" i="6"/>
  <c r="AB27" i="6"/>
  <c r="Y27" i="6"/>
  <c r="V27" i="6"/>
  <c r="S27" i="6"/>
  <c r="P27" i="6"/>
  <c r="M27" i="6"/>
  <c r="J27" i="6"/>
  <c r="G27" i="6"/>
  <c r="C28" i="5" s="1"/>
  <c r="D27" i="6"/>
  <c r="AN26" i="6"/>
  <c r="AJ26" i="6"/>
  <c r="AJ40" i="6" s="1"/>
  <c r="AJ54" i="6" s="1"/>
  <c r="AG26" i="6"/>
  <c r="AD26" i="6"/>
  <c r="AD40" i="6" s="1"/>
  <c r="AA26" i="6"/>
  <c r="AA40" i="6" s="1"/>
  <c r="AA54" i="6" s="1"/>
  <c r="X26" i="6"/>
  <c r="X40" i="6" s="1"/>
  <c r="X54" i="6" s="1"/>
  <c r="U26" i="6"/>
  <c r="U40" i="6" s="1"/>
  <c r="U54" i="6" s="1"/>
  <c r="R26" i="6"/>
  <c r="R40" i="6" s="1"/>
  <c r="R54" i="6" s="1"/>
  <c r="O26" i="6"/>
  <c r="O40" i="6" s="1"/>
  <c r="O54" i="6" s="1"/>
  <c r="L26" i="6"/>
  <c r="L40" i="6" s="1"/>
  <c r="L54" i="6" s="1"/>
  <c r="I26" i="6"/>
  <c r="F26" i="6"/>
  <c r="C26" i="6"/>
  <c r="C40" i="6" s="1"/>
  <c r="C54" i="6" s="1"/>
  <c r="AN25" i="6"/>
  <c r="AJ25" i="6"/>
  <c r="AJ39" i="6" s="1"/>
  <c r="AJ53" i="6" s="1"/>
  <c r="AG25" i="6"/>
  <c r="AG39" i="6" s="1"/>
  <c r="AG53" i="6" s="1"/>
  <c r="AD25" i="6"/>
  <c r="AD39" i="6" s="1"/>
  <c r="AD53" i="6" s="1"/>
  <c r="AA25" i="6"/>
  <c r="AA39" i="6" s="1"/>
  <c r="AA53" i="6" s="1"/>
  <c r="X25" i="6"/>
  <c r="U25" i="6"/>
  <c r="U39" i="6" s="1"/>
  <c r="U53" i="6" s="1"/>
  <c r="R25" i="6"/>
  <c r="R39" i="6" s="1"/>
  <c r="R53" i="6" s="1"/>
  <c r="O25" i="6"/>
  <c r="O39" i="6" s="1"/>
  <c r="O53" i="6" s="1"/>
  <c r="L25" i="6"/>
  <c r="L39" i="6" s="1"/>
  <c r="L53" i="6" s="1"/>
  <c r="I25" i="6"/>
  <c r="I39" i="6" s="1"/>
  <c r="I53" i="6" s="1"/>
  <c r="F25" i="6"/>
  <c r="F39" i="6" s="1"/>
  <c r="F53" i="6" s="1"/>
  <c r="C25" i="6"/>
  <c r="AM25" i="6" s="1"/>
  <c r="AN24" i="6"/>
  <c r="AJ24" i="6"/>
  <c r="AJ38" i="6" s="1"/>
  <c r="AJ52" i="6" s="1"/>
  <c r="AG24" i="6"/>
  <c r="AG38" i="6" s="1"/>
  <c r="AG52" i="6" s="1"/>
  <c r="AD24" i="6"/>
  <c r="AD38" i="6" s="1"/>
  <c r="AD52" i="6" s="1"/>
  <c r="AA24" i="6"/>
  <c r="AA38" i="6" s="1"/>
  <c r="AA52" i="6" s="1"/>
  <c r="X24" i="6"/>
  <c r="X38" i="6" s="1"/>
  <c r="X52" i="6" s="1"/>
  <c r="U24" i="6"/>
  <c r="U38" i="6" s="1"/>
  <c r="U52" i="6" s="1"/>
  <c r="R24" i="6"/>
  <c r="R38" i="6" s="1"/>
  <c r="R52" i="6" s="1"/>
  <c r="O24" i="6"/>
  <c r="O38" i="6" s="1"/>
  <c r="O52" i="6" s="1"/>
  <c r="L24" i="6"/>
  <c r="L38" i="6" s="1"/>
  <c r="L52" i="6" s="1"/>
  <c r="I24" i="6"/>
  <c r="I38" i="6" s="1"/>
  <c r="I52" i="6" s="1"/>
  <c r="F24" i="6"/>
  <c r="C24" i="6"/>
  <c r="AN23" i="6"/>
  <c r="AJ23" i="6"/>
  <c r="AJ37" i="6" s="1"/>
  <c r="AJ51" i="6" s="1"/>
  <c r="AG23" i="6"/>
  <c r="AG37" i="6" s="1"/>
  <c r="AG51" i="6" s="1"/>
  <c r="AD23" i="6"/>
  <c r="AD37" i="6" s="1"/>
  <c r="AD51" i="6" s="1"/>
  <c r="AA23" i="6"/>
  <c r="AA37" i="6" s="1"/>
  <c r="AA51" i="6" s="1"/>
  <c r="X23" i="6"/>
  <c r="X37" i="6" s="1"/>
  <c r="X51" i="6" s="1"/>
  <c r="U23" i="6"/>
  <c r="U37" i="6" s="1"/>
  <c r="U51" i="6" s="1"/>
  <c r="R23" i="6"/>
  <c r="R37" i="6" s="1"/>
  <c r="R51" i="6" s="1"/>
  <c r="O23" i="6"/>
  <c r="O37" i="6" s="1"/>
  <c r="O51" i="6" s="1"/>
  <c r="L23" i="6"/>
  <c r="AM23" i="6" s="1"/>
  <c r="I23" i="6"/>
  <c r="I37" i="6" s="1"/>
  <c r="I51" i="6" s="1"/>
  <c r="F23" i="6"/>
  <c r="F37" i="6" s="1"/>
  <c r="F51" i="6" s="1"/>
  <c r="C23" i="6"/>
  <c r="C37" i="6" s="1"/>
  <c r="C51" i="6" s="1"/>
  <c r="AN22" i="6"/>
  <c r="AJ22" i="6"/>
  <c r="AJ36" i="6" s="1"/>
  <c r="AJ50" i="6" s="1"/>
  <c r="AG22" i="6"/>
  <c r="AG36" i="6" s="1"/>
  <c r="AG50" i="6" s="1"/>
  <c r="AD22" i="6"/>
  <c r="AD36" i="6" s="1"/>
  <c r="AD50" i="6" s="1"/>
  <c r="AA22" i="6"/>
  <c r="AA36" i="6" s="1"/>
  <c r="AA50" i="6" s="1"/>
  <c r="X22" i="6"/>
  <c r="X36" i="6" s="1"/>
  <c r="X50" i="6" s="1"/>
  <c r="U22" i="6"/>
  <c r="U36" i="6" s="1"/>
  <c r="U50" i="6" s="1"/>
  <c r="R22" i="6"/>
  <c r="R36" i="6" s="1"/>
  <c r="R50" i="6" s="1"/>
  <c r="O22" i="6"/>
  <c r="O36" i="6" s="1"/>
  <c r="O50" i="6" s="1"/>
  <c r="L22" i="6"/>
  <c r="L36" i="6" s="1"/>
  <c r="L50" i="6" s="1"/>
  <c r="I22" i="6"/>
  <c r="I36" i="6" s="1"/>
  <c r="I50" i="6" s="1"/>
  <c r="F22" i="6"/>
  <c r="F36" i="6" s="1"/>
  <c r="C22" i="6"/>
  <c r="C36" i="6" s="1"/>
  <c r="C50" i="6" s="1"/>
  <c r="AN21" i="6"/>
  <c r="AJ21" i="6"/>
  <c r="AG21" i="6"/>
  <c r="AD21" i="6"/>
  <c r="AD35" i="6" s="1"/>
  <c r="AD49" i="6" s="1"/>
  <c r="AA21" i="6"/>
  <c r="AA35" i="6" s="1"/>
  <c r="AA49" i="6" s="1"/>
  <c r="X21" i="6"/>
  <c r="X35" i="6" s="1"/>
  <c r="X49" i="6" s="1"/>
  <c r="U21" i="6"/>
  <c r="U35" i="6" s="1"/>
  <c r="U49" i="6" s="1"/>
  <c r="R21" i="6"/>
  <c r="R35" i="6" s="1"/>
  <c r="R49" i="6" s="1"/>
  <c r="O21" i="6"/>
  <c r="O35" i="6" s="1"/>
  <c r="O49" i="6" s="1"/>
  <c r="L21" i="6"/>
  <c r="L35" i="6" s="1"/>
  <c r="I21" i="6"/>
  <c r="I35" i="6" s="1"/>
  <c r="F21" i="6"/>
  <c r="F35" i="6" s="1"/>
  <c r="F49" i="6" s="1"/>
  <c r="C21" i="6"/>
  <c r="AM21" i="6" s="1"/>
  <c r="AN20" i="6"/>
  <c r="AJ20" i="6"/>
  <c r="AJ34" i="6" s="1"/>
  <c r="AJ48" i="6" s="1"/>
  <c r="AG20" i="6"/>
  <c r="AG34" i="6" s="1"/>
  <c r="AG48" i="6" s="1"/>
  <c r="AD20" i="6"/>
  <c r="AA20" i="6"/>
  <c r="X20" i="6"/>
  <c r="X34" i="6" s="1"/>
  <c r="X48" i="6" s="1"/>
  <c r="U20" i="6"/>
  <c r="U34" i="6" s="1"/>
  <c r="U48" i="6" s="1"/>
  <c r="R20" i="6"/>
  <c r="R34" i="6" s="1"/>
  <c r="R48" i="6" s="1"/>
  <c r="O20" i="6"/>
  <c r="O34" i="6" s="1"/>
  <c r="O48" i="6" s="1"/>
  <c r="L20" i="6"/>
  <c r="L34" i="6" s="1"/>
  <c r="L48" i="6" s="1"/>
  <c r="I20" i="6"/>
  <c r="I34" i="6" s="1"/>
  <c r="I48" i="6" s="1"/>
  <c r="F20" i="6"/>
  <c r="F34" i="6" s="1"/>
  <c r="C20" i="6"/>
  <c r="AN19" i="6"/>
  <c r="AJ19" i="6"/>
  <c r="AJ33" i="6" s="1"/>
  <c r="AG19" i="6"/>
  <c r="AG33" i="6" s="1"/>
  <c r="AG47" i="6" s="1"/>
  <c r="AD19" i="6"/>
  <c r="AD33" i="6" s="1"/>
  <c r="AD47" i="6" s="1"/>
  <c r="AA19" i="6"/>
  <c r="AA33" i="6" s="1"/>
  <c r="AA47" i="6" s="1"/>
  <c r="X19" i="6"/>
  <c r="U19" i="6"/>
  <c r="U33" i="6" s="1"/>
  <c r="U47" i="6" s="1"/>
  <c r="R19" i="6"/>
  <c r="R33" i="6" s="1"/>
  <c r="R47" i="6" s="1"/>
  <c r="O19" i="6"/>
  <c r="O33" i="6" s="1"/>
  <c r="O47" i="6" s="1"/>
  <c r="L19" i="6"/>
  <c r="AM19" i="6" s="1"/>
  <c r="I19" i="6"/>
  <c r="I33" i="6" s="1"/>
  <c r="I47" i="6" s="1"/>
  <c r="F19" i="6"/>
  <c r="F33" i="6" s="1"/>
  <c r="F47" i="6" s="1"/>
  <c r="C19" i="6"/>
  <c r="C33" i="6" s="1"/>
  <c r="C47" i="6" s="1"/>
  <c r="AN18" i="6"/>
  <c r="AJ18" i="6"/>
  <c r="AJ32" i="6" s="1"/>
  <c r="AJ46" i="6" s="1"/>
  <c r="AG18" i="6"/>
  <c r="AG27" i="6" s="1"/>
  <c r="AD18" i="6"/>
  <c r="AA18" i="6"/>
  <c r="AA32" i="6" s="1"/>
  <c r="X18" i="6"/>
  <c r="X32" i="6" s="1"/>
  <c r="X46" i="6" s="1"/>
  <c r="X55" i="6" s="1"/>
  <c r="U18" i="6"/>
  <c r="U32" i="6" s="1"/>
  <c r="U46" i="6" s="1"/>
  <c r="R18" i="6"/>
  <c r="O18" i="6"/>
  <c r="L18" i="6"/>
  <c r="L32" i="6" s="1"/>
  <c r="L46" i="6" s="1"/>
  <c r="I18" i="6"/>
  <c r="F18" i="6"/>
  <c r="C18" i="6"/>
  <c r="C32" i="6" s="1"/>
  <c r="AK13" i="6"/>
  <c r="AJ13" i="6"/>
  <c r="M21" i="5" s="1"/>
  <c r="AH13" i="6"/>
  <c r="AG13" i="6"/>
  <c r="AE13" i="6"/>
  <c r="AD13" i="6"/>
  <c r="AB13" i="6"/>
  <c r="AA13" i="6"/>
  <c r="Y13" i="6"/>
  <c r="X13" i="6"/>
  <c r="I21" i="5" s="1"/>
  <c r="V13" i="6"/>
  <c r="U13" i="6"/>
  <c r="H21" i="5" s="1"/>
  <c r="H24" i="5" s="1"/>
  <c r="S13" i="6"/>
  <c r="R13" i="6"/>
  <c r="P13" i="6"/>
  <c r="O13" i="6"/>
  <c r="M13" i="6"/>
  <c r="L13" i="6"/>
  <c r="E21" i="5" s="1"/>
  <c r="J13" i="6"/>
  <c r="I13" i="6"/>
  <c r="G13" i="6"/>
  <c r="C22" i="5" s="1"/>
  <c r="F13" i="6"/>
  <c r="D13" i="6"/>
  <c r="C13" i="6"/>
  <c r="AM13" i="6" s="1"/>
  <c r="AN12" i="6"/>
  <c r="AM12" i="6"/>
  <c r="AN11" i="6"/>
  <c r="AM11" i="6"/>
  <c r="AN10" i="6"/>
  <c r="AM10" i="6"/>
  <c r="AN9" i="6"/>
  <c r="AM9" i="6"/>
  <c r="AN8" i="6"/>
  <c r="AM8" i="6"/>
  <c r="AN7" i="6"/>
  <c r="AM7" i="6"/>
  <c r="AN6" i="6"/>
  <c r="AM6" i="6"/>
  <c r="AN5" i="6"/>
  <c r="AM5" i="6"/>
  <c r="AN4" i="6"/>
  <c r="AM4" i="6"/>
  <c r="N44" i="5"/>
  <c r="N43" i="5"/>
  <c r="D42" i="5"/>
  <c r="B42" i="5"/>
  <c r="N42" i="5" s="1"/>
  <c r="D35" i="5"/>
  <c r="B35" i="5"/>
  <c r="D28" i="5"/>
  <c r="B28" i="5"/>
  <c r="J24" i="5"/>
  <c r="D24" i="5"/>
  <c r="D22" i="5"/>
  <c r="B22" i="5"/>
  <c r="L21" i="5"/>
  <c r="L24" i="5" s="1"/>
  <c r="K21" i="5"/>
  <c r="K24" i="5" s="1"/>
  <c r="J21" i="5"/>
  <c r="G21" i="5"/>
  <c r="F21" i="5"/>
  <c r="D21" i="5"/>
  <c r="C21" i="5"/>
  <c r="C24" i="5" s="1"/>
  <c r="B21" i="5"/>
  <c r="N21" i="5" s="1"/>
  <c r="L16" i="5"/>
  <c r="K16" i="5"/>
  <c r="I16" i="5"/>
  <c r="H16" i="5"/>
  <c r="D16" i="5"/>
  <c r="C16" i="5"/>
  <c r="N15" i="5"/>
  <c r="M14" i="5"/>
  <c r="L14" i="5"/>
  <c r="K14" i="5"/>
  <c r="J14" i="5"/>
  <c r="I14" i="5"/>
  <c r="H14" i="5"/>
  <c r="G14" i="5"/>
  <c r="F14" i="5"/>
  <c r="E14" i="5"/>
  <c r="D14" i="5"/>
  <c r="C14" i="5"/>
  <c r="B14" i="5"/>
  <c r="B16" i="5" s="1"/>
  <c r="N13" i="5"/>
  <c r="N12" i="5"/>
  <c r="N11" i="5"/>
  <c r="N10" i="5"/>
  <c r="N9" i="5"/>
  <c r="N8" i="5"/>
  <c r="N7" i="5"/>
  <c r="N6" i="5"/>
  <c r="N5" i="5"/>
  <c r="N4" i="5"/>
  <c r="AK55" i="4"/>
  <c r="AH55" i="4"/>
  <c r="AE55" i="4"/>
  <c r="AB55" i="4"/>
  <c r="Y55" i="4"/>
  <c r="V55" i="4"/>
  <c r="S55" i="4"/>
  <c r="P55" i="4"/>
  <c r="AN55" i="4" s="1"/>
  <c r="M55" i="4"/>
  <c r="J55" i="4"/>
  <c r="G55" i="4"/>
  <c r="D55" i="4"/>
  <c r="AN54" i="4"/>
  <c r="AN53" i="4"/>
  <c r="I53" i="4"/>
  <c r="AN52" i="4"/>
  <c r="AN51" i="4"/>
  <c r="AN50" i="4"/>
  <c r="AN49" i="4"/>
  <c r="AG49" i="4"/>
  <c r="AN48" i="4"/>
  <c r="AN47" i="4"/>
  <c r="AN46" i="4"/>
  <c r="I46" i="4"/>
  <c r="I55" i="4" s="1"/>
  <c r="AK41" i="4"/>
  <c r="AH41" i="4"/>
  <c r="AE41" i="4"/>
  <c r="AB41" i="4"/>
  <c r="Y41" i="4"/>
  <c r="V41" i="4"/>
  <c r="S41" i="4"/>
  <c r="P41" i="4"/>
  <c r="M41" i="4"/>
  <c r="J41" i="4"/>
  <c r="D35" i="3" s="1"/>
  <c r="G41" i="4"/>
  <c r="D41" i="4"/>
  <c r="AN40" i="4"/>
  <c r="R40" i="4"/>
  <c r="R54" i="4" s="1"/>
  <c r="AN39" i="4"/>
  <c r="AJ39" i="4"/>
  <c r="AJ53" i="4" s="1"/>
  <c r="AG39" i="4"/>
  <c r="AG53" i="4" s="1"/>
  <c r="AD39" i="4"/>
  <c r="AD53" i="4" s="1"/>
  <c r="I39" i="4"/>
  <c r="F39" i="4"/>
  <c r="F53" i="4" s="1"/>
  <c r="C39" i="4"/>
  <c r="AN38" i="4"/>
  <c r="F38" i="4"/>
  <c r="F52" i="4" s="1"/>
  <c r="C38" i="4"/>
  <c r="AN37" i="4"/>
  <c r="X37" i="4"/>
  <c r="X51" i="4" s="1"/>
  <c r="U37" i="4"/>
  <c r="U51" i="4" s="1"/>
  <c r="R37" i="4"/>
  <c r="R51" i="4" s="1"/>
  <c r="AN36" i="4"/>
  <c r="AJ36" i="4"/>
  <c r="AJ50" i="4" s="1"/>
  <c r="AG36" i="4"/>
  <c r="AG50" i="4" s="1"/>
  <c r="AD36" i="4"/>
  <c r="AD50" i="4" s="1"/>
  <c r="AN35" i="4"/>
  <c r="AJ35" i="4"/>
  <c r="AJ49" i="4" s="1"/>
  <c r="AG35" i="4"/>
  <c r="L35" i="4"/>
  <c r="L49" i="4" s="1"/>
  <c r="I35" i="4"/>
  <c r="I49" i="4" s="1"/>
  <c r="F35" i="4"/>
  <c r="F49" i="4" s="1"/>
  <c r="AN34" i="4"/>
  <c r="AA34" i="4"/>
  <c r="AA48" i="4" s="1"/>
  <c r="X34" i="4"/>
  <c r="X48" i="4" s="1"/>
  <c r="U34" i="4"/>
  <c r="U48" i="4" s="1"/>
  <c r="R34" i="4"/>
  <c r="R48" i="4" s="1"/>
  <c r="AN33" i="4"/>
  <c r="AJ33" i="4"/>
  <c r="AJ47" i="4" s="1"/>
  <c r="X33" i="4"/>
  <c r="X47" i="4" s="1"/>
  <c r="U33" i="4"/>
  <c r="U47" i="4" s="1"/>
  <c r="AN32" i="4"/>
  <c r="AJ32" i="4"/>
  <c r="AG32" i="4"/>
  <c r="AG46" i="4" s="1"/>
  <c r="O32" i="4"/>
  <c r="L32" i="4"/>
  <c r="L46" i="4" s="1"/>
  <c r="I32" i="4"/>
  <c r="F32" i="4"/>
  <c r="AK27" i="4"/>
  <c r="AH27" i="4"/>
  <c r="AE27" i="4"/>
  <c r="AB27" i="4"/>
  <c r="Y27" i="4"/>
  <c r="V27" i="4"/>
  <c r="S27" i="4"/>
  <c r="P27" i="4"/>
  <c r="M27" i="4"/>
  <c r="J27" i="4"/>
  <c r="D28" i="3" s="1"/>
  <c r="G27" i="4"/>
  <c r="D27" i="4"/>
  <c r="AN26" i="4"/>
  <c r="AJ26" i="4"/>
  <c r="AJ40" i="4" s="1"/>
  <c r="AJ54" i="4" s="1"/>
  <c r="AG26" i="4"/>
  <c r="AG40" i="4" s="1"/>
  <c r="AG54" i="4" s="1"/>
  <c r="AD26" i="4"/>
  <c r="AD40" i="4" s="1"/>
  <c r="AD54" i="4" s="1"/>
  <c r="AA26" i="4"/>
  <c r="AA40" i="4" s="1"/>
  <c r="AA54" i="4" s="1"/>
  <c r="X26" i="4"/>
  <c r="X40" i="4" s="1"/>
  <c r="X54" i="4" s="1"/>
  <c r="U26" i="4"/>
  <c r="U40" i="4" s="1"/>
  <c r="U54" i="4" s="1"/>
  <c r="R26" i="4"/>
  <c r="O26" i="4"/>
  <c r="O40" i="4" s="1"/>
  <c r="O54" i="4" s="1"/>
  <c r="L26" i="4"/>
  <c r="L40" i="4" s="1"/>
  <c r="L54" i="4" s="1"/>
  <c r="I26" i="4"/>
  <c r="I40" i="4" s="1"/>
  <c r="I54" i="4" s="1"/>
  <c r="F26" i="4"/>
  <c r="F40" i="4" s="1"/>
  <c r="F54" i="4" s="1"/>
  <c r="C26" i="4"/>
  <c r="C40" i="4" s="1"/>
  <c r="C54" i="4" s="1"/>
  <c r="AN25" i="4"/>
  <c r="AJ25" i="4"/>
  <c r="AG25" i="4"/>
  <c r="AD25" i="4"/>
  <c r="AA25" i="4"/>
  <c r="AA39" i="4" s="1"/>
  <c r="AA53" i="4" s="1"/>
  <c r="X25" i="4"/>
  <c r="X39" i="4" s="1"/>
  <c r="X53" i="4" s="1"/>
  <c r="U25" i="4"/>
  <c r="U39" i="4" s="1"/>
  <c r="U53" i="4" s="1"/>
  <c r="R25" i="4"/>
  <c r="R39" i="4" s="1"/>
  <c r="R53" i="4" s="1"/>
  <c r="O25" i="4"/>
  <c r="O39" i="4" s="1"/>
  <c r="O53" i="4" s="1"/>
  <c r="L25" i="4"/>
  <c r="L39" i="4" s="1"/>
  <c r="L53" i="4" s="1"/>
  <c r="I25" i="4"/>
  <c r="F25" i="4"/>
  <c r="C25" i="4"/>
  <c r="AN24" i="4"/>
  <c r="AJ24" i="4"/>
  <c r="AJ38" i="4" s="1"/>
  <c r="AJ52" i="4" s="1"/>
  <c r="AG24" i="4"/>
  <c r="AG38" i="4" s="1"/>
  <c r="AG52" i="4" s="1"/>
  <c r="AD24" i="4"/>
  <c r="AD38" i="4" s="1"/>
  <c r="AD52" i="4" s="1"/>
  <c r="AA24" i="4"/>
  <c r="AA38" i="4" s="1"/>
  <c r="AA52" i="4" s="1"/>
  <c r="X24" i="4"/>
  <c r="X38" i="4" s="1"/>
  <c r="X52" i="4" s="1"/>
  <c r="U24" i="4"/>
  <c r="U38" i="4" s="1"/>
  <c r="U52" i="4" s="1"/>
  <c r="R24" i="4"/>
  <c r="R38" i="4" s="1"/>
  <c r="R52" i="4" s="1"/>
  <c r="O24" i="4"/>
  <c r="O38" i="4" s="1"/>
  <c r="O52" i="4" s="1"/>
  <c r="L24" i="4"/>
  <c r="L38" i="4" s="1"/>
  <c r="L52" i="4" s="1"/>
  <c r="I24" i="4"/>
  <c r="I38" i="4" s="1"/>
  <c r="I52" i="4" s="1"/>
  <c r="F24" i="4"/>
  <c r="C24" i="4"/>
  <c r="AN23" i="4"/>
  <c r="AJ23" i="4"/>
  <c r="AJ37" i="4" s="1"/>
  <c r="AJ51" i="4" s="1"/>
  <c r="AG23" i="4"/>
  <c r="AG37" i="4" s="1"/>
  <c r="AG51" i="4" s="1"/>
  <c r="AD23" i="4"/>
  <c r="AD37" i="4" s="1"/>
  <c r="AD51" i="4" s="1"/>
  <c r="AA23" i="4"/>
  <c r="AA37" i="4" s="1"/>
  <c r="AA51" i="4" s="1"/>
  <c r="X23" i="4"/>
  <c r="U23" i="4"/>
  <c r="R23" i="4"/>
  <c r="O23" i="4"/>
  <c r="O37" i="4" s="1"/>
  <c r="O51" i="4" s="1"/>
  <c r="L23" i="4"/>
  <c r="L37" i="4" s="1"/>
  <c r="L51" i="4" s="1"/>
  <c r="I23" i="4"/>
  <c r="I37" i="4" s="1"/>
  <c r="I51" i="4" s="1"/>
  <c r="F23" i="4"/>
  <c r="F37" i="4" s="1"/>
  <c r="F51" i="4" s="1"/>
  <c r="C23" i="4"/>
  <c r="C37" i="4" s="1"/>
  <c r="C51" i="4" s="1"/>
  <c r="AM51" i="4" s="1"/>
  <c r="AN22" i="4"/>
  <c r="AJ22" i="4"/>
  <c r="AG22" i="4"/>
  <c r="AD22" i="4"/>
  <c r="AA22" i="4"/>
  <c r="AA36" i="4" s="1"/>
  <c r="AA50" i="4" s="1"/>
  <c r="X22" i="4"/>
  <c r="X36" i="4" s="1"/>
  <c r="X50" i="4" s="1"/>
  <c r="U22" i="4"/>
  <c r="U36" i="4" s="1"/>
  <c r="U50" i="4" s="1"/>
  <c r="R22" i="4"/>
  <c r="R36" i="4" s="1"/>
  <c r="R50" i="4" s="1"/>
  <c r="O22" i="4"/>
  <c r="O36" i="4" s="1"/>
  <c r="O50" i="4" s="1"/>
  <c r="L22" i="4"/>
  <c r="L36" i="4" s="1"/>
  <c r="L50" i="4" s="1"/>
  <c r="I22" i="4"/>
  <c r="I36" i="4" s="1"/>
  <c r="I50" i="4" s="1"/>
  <c r="F22" i="4"/>
  <c r="F36" i="4" s="1"/>
  <c r="F50" i="4" s="1"/>
  <c r="C22" i="4"/>
  <c r="C36" i="4" s="1"/>
  <c r="C50" i="4" s="1"/>
  <c r="AN21" i="4"/>
  <c r="AJ21" i="4"/>
  <c r="AG21" i="4"/>
  <c r="AD21" i="4"/>
  <c r="AD35" i="4" s="1"/>
  <c r="AD49" i="4" s="1"/>
  <c r="AA21" i="4"/>
  <c r="AA35" i="4" s="1"/>
  <c r="AA49" i="4" s="1"/>
  <c r="X21" i="4"/>
  <c r="X35" i="4" s="1"/>
  <c r="X49" i="4" s="1"/>
  <c r="U21" i="4"/>
  <c r="U35" i="4" s="1"/>
  <c r="U49" i="4" s="1"/>
  <c r="R21" i="4"/>
  <c r="R35" i="4" s="1"/>
  <c r="R49" i="4" s="1"/>
  <c r="O21" i="4"/>
  <c r="O35" i="4" s="1"/>
  <c r="O49" i="4" s="1"/>
  <c r="L21" i="4"/>
  <c r="I21" i="4"/>
  <c r="F21" i="4"/>
  <c r="C21" i="4"/>
  <c r="C35" i="4" s="1"/>
  <c r="AN20" i="4"/>
  <c r="AJ20" i="4"/>
  <c r="AJ34" i="4" s="1"/>
  <c r="AJ48" i="4" s="1"/>
  <c r="AG20" i="4"/>
  <c r="AG34" i="4" s="1"/>
  <c r="AG48" i="4" s="1"/>
  <c r="AD20" i="4"/>
  <c r="AD34" i="4" s="1"/>
  <c r="AD48" i="4" s="1"/>
  <c r="AA20" i="4"/>
  <c r="X20" i="4"/>
  <c r="U20" i="4"/>
  <c r="R20" i="4"/>
  <c r="O20" i="4"/>
  <c r="O34" i="4" s="1"/>
  <c r="O48" i="4" s="1"/>
  <c r="L20" i="4"/>
  <c r="L27" i="4" s="1"/>
  <c r="I20" i="4"/>
  <c r="I34" i="4" s="1"/>
  <c r="I48" i="4" s="1"/>
  <c r="F20" i="4"/>
  <c r="F34" i="4" s="1"/>
  <c r="F48" i="4" s="1"/>
  <c r="C20" i="4"/>
  <c r="C34" i="4" s="1"/>
  <c r="AN19" i="4"/>
  <c r="AJ19" i="4"/>
  <c r="AG19" i="4"/>
  <c r="AG33" i="4" s="1"/>
  <c r="AG47" i="4" s="1"/>
  <c r="AD19" i="4"/>
  <c r="AD33" i="4" s="1"/>
  <c r="AD47" i="4" s="1"/>
  <c r="AA19" i="4"/>
  <c r="AA33" i="4" s="1"/>
  <c r="AA47" i="4" s="1"/>
  <c r="X19" i="4"/>
  <c r="U19" i="4"/>
  <c r="R19" i="4"/>
  <c r="R33" i="4" s="1"/>
  <c r="R47" i="4" s="1"/>
  <c r="O19" i="4"/>
  <c r="O33" i="4" s="1"/>
  <c r="O47" i="4" s="1"/>
  <c r="L19" i="4"/>
  <c r="L33" i="4" s="1"/>
  <c r="L47" i="4" s="1"/>
  <c r="I19" i="4"/>
  <c r="I33" i="4" s="1"/>
  <c r="I47" i="4" s="1"/>
  <c r="F19" i="4"/>
  <c r="F33" i="4" s="1"/>
  <c r="F47" i="4" s="1"/>
  <c r="C19" i="4"/>
  <c r="C33" i="4" s="1"/>
  <c r="C47" i="4" s="1"/>
  <c r="AN18" i="4"/>
  <c r="AJ18" i="4"/>
  <c r="AJ27" i="4" s="1"/>
  <c r="AG18" i="4"/>
  <c r="AD18" i="4"/>
  <c r="AA18" i="4"/>
  <c r="X18" i="4"/>
  <c r="X32" i="4" s="1"/>
  <c r="U18" i="4"/>
  <c r="U32" i="4" s="1"/>
  <c r="U46" i="4" s="1"/>
  <c r="R18" i="4"/>
  <c r="O18" i="4"/>
  <c r="L18" i="4"/>
  <c r="I18" i="4"/>
  <c r="F18" i="4"/>
  <c r="C18" i="4"/>
  <c r="AK13" i="4"/>
  <c r="AJ13" i="4"/>
  <c r="AH13" i="4"/>
  <c r="AG13" i="4"/>
  <c r="AE13" i="4"/>
  <c r="AD13" i="4"/>
  <c r="K21" i="3" s="1"/>
  <c r="AB13" i="4"/>
  <c r="AA13" i="4"/>
  <c r="J21" i="3" s="1"/>
  <c r="Y13" i="4"/>
  <c r="X13" i="4"/>
  <c r="V13" i="4"/>
  <c r="U13" i="4"/>
  <c r="S13" i="4"/>
  <c r="R13" i="4"/>
  <c r="P13" i="4"/>
  <c r="O13" i="4"/>
  <c r="F21" i="3" s="1"/>
  <c r="F24" i="3" s="1"/>
  <c r="M13" i="4"/>
  <c r="L13" i="4"/>
  <c r="J13" i="4"/>
  <c r="I13" i="4"/>
  <c r="G13" i="4"/>
  <c r="F13" i="4"/>
  <c r="C21" i="3" s="1"/>
  <c r="D13" i="4"/>
  <c r="AN13" i="4" s="1"/>
  <c r="C13" i="4"/>
  <c r="B21" i="3" s="1"/>
  <c r="N21" i="3" s="1"/>
  <c r="AN12" i="4"/>
  <c r="AM12" i="4"/>
  <c r="AN11" i="4"/>
  <c r="AM11" i="4"/>
  <c r="AN10" i="4"/>
  <c r="AM10" i="4"/>
  <c r="AN9" i="4"/>
  <c r="AM9" i="4"/>
  <c r="AN8" i="4"/>
  <c r="AM8" i="4"/>
  <c r="AN7" i="4"/>
  <c r="AM7" i="4"/>
  <c r="AN6" i="4"/>
  <c r="AM6" i="4"/>
  <c r="AN5" i="4"/>
  <c r="AM5" i="4"/>
  <c r="AN4" i="4"/>
  <c r="AM4" i="4"/>
  <c r="N44" i="3"/>
  <c r="N43" i="3"/>
  <c r="N42" i="3"/>
  <c r="D42" i="3"/>
  <c r="C42" i="3"/>
  <c r="B42" i="3"/>
  <c r="C35" i="3"/>
  <c r="B35" i="3"/>
  <c r="C28" i="3"/>
  <c r="B28" i="3"/>
  <c r="D22" i="3"/>
  <c r="C22" i="3"/>
  <c r="B22" i="3"/>
  <c r="M21" i="3"/>
  <c r="L21" i="3"/>
  <c r="I21" i="3"/>
  <c r="I24" i="3" s="1"/>
  <c r="H21" i="3"/>
  <c r="H24" i="3" s="1"/>
  <c r="G21" i="3"/>
  <c r="G24" i="3" s="1"/>
  <c r="E21" i="3"/>
  <c r="D21" i="3"/>
  <c r="M16" i="3"/>
  <c r="L16" i="3"/>
  <c r="G16" i="3"/>
  <c r="F16" i="3"/>
  <c r="E16" i="3"/>
  <c r="D16" i="3"/>
  <c r="N15" i="3"/>
  <c r="M14" i="3"/>
  <c r="L14" i="3"/>
  <c r="K14" i="3"/>
  <c r="J14" i="3"/>
  <c r="J16" i="3" s="1"/>
  <c r="I14" i="3"/>
  <c r="H14" i="3"/>
  <c r="G14" i="3"/>
  <c r="F14" i="3"/>
  <c r="E14" i="3"/>
  <c r="D14" i="3"/>
  <c r="C14" i="3"/>
  <c r="B14" i="3"/>
  <c r="B16" i="3" s="1"/>
  <c r="N13" i="3"/>
  <c r="N12" i="3"/>
  <c r="N11" i="3"/>
  <c r="N10" i="3"/>
  <c r="N9" i="3"/>
  <c r="N8" i="3"/>
  <c r="N7" i="3"/>
  <c r="N6" i="3"/>
  <c r="N5" i="3"/>
  <c r="N4" i="3"/>
  <c r="C40" i="2"/>
  <c r="C41" i="2" s="1"/>
  <c r="C42" i="2" s="1"/>
  <c r="C43" i="2" s="1"/>
  <c r="C44" i="2" s="1"/>
  <c r="G24" i="2"/>
  <c r="C51" i="2" s="1"/>
  <c r="C52" i="2" s="1"/>
  <c r="C53" i="2" s="1"/>
  <c r="C54" i="2" s="1"/>
  <c r="B24" i="2"/>
  <c r="G22" i="2"/>
  <c r="G20" i="2"/>
  <c r="B20" i="2"/>
  <c r="G18" i="2"/>
  <c r="C40" i="1"/>
  <c r="C41" i="1" s="1"/>
  <c r="C42" i="1" s="1"/>
  <c r="C39" i="1"/>
  <c r="C38" i="1"/>
  <c r="G22" i="1"/>
  <c r="G24" i="1" s="1"/>
  <c r="B22" i="1"/>
  <c r="G20" i="1"/>
  <c r="G18" i="1"/>
  <c r="B18" i="1"/>
  <c r="G16" i="1"/>
  <c r="E64" i="4" l="1"/>
  <c r="D41" i="3"/>
  <c r="AJ41" i="4"/>
  <c r="F50" i="6"/>
  <c r="AM36" i="6"/>
  <c r="J64" i="6"/>
  <c r="J62" i="6"/>
  <c r="I41" i="5"/>
  <c r="I45" i="5" s="1"/>
  <c r="M27" i="3"/>
  <c r="M31" i="3" s="1"/>
  <c r="N60" i="4"/>
  <c r="AM35" i="4"/>
  <c r="C49" i="4"/>
  <c r="AM49" i="4" s="1"/>
  <c r="I41" i="4"/>
  <c r="E62" i="4" s="1"/>
  <c r="AJ47" i="6"/>
  <c r="AJ41" i="6"/>
  <c r="AM50" i="4"/>
  <c r="L27" i="5"/>
  <c r="L31" i="5" s="1"/>
  <c r="M60" i="6"/>
  <c r="X46" i="4"/>
  <c r="X55" i="4" s="1"/>
  <c r="X41" i="4"/>
  <c r="AM34" i="4"/>
  <c r="C48" i="4"/>
  <c r="AM48" i="4" s="1"/>
  <c r="C30" i="1"/>
  <c r="AM47" i="4"/>
  <c r="F60" i="4"/>
  <c r="E27" i="3"/>
  <c r="E31" i="3" s="1"/>
  <c r="AG55" i="4"/>
  <c r="L41" i="4"/>
  <c r="B24" i="3"/>
  <c r="J24" i="3"/>
  <c r="F27" i="4"/>
  <c r="AD27" i="4"/>
  <c r="AM23" i="4"/>
  <c r="AM26" i="4"/>
  <c r="O41" i="4"/>
  <c r="AM33" i="4"/>
  <c r="AM36" i="4"/>
  <c r="O46" i="4"/>
  <c r="O55" i="4" s="1"/>
  <c r="AN13" i="6"/>
  <c r="F27" i="6"/>
  <c r="F32" i="6"/>
  <c r="AM18" i="6"/>
  <c r="AD27" i="6"/>
  <c r="AM22" i="6"/>
  <c r="AM24" i="6"/>
  <c r="AN27" i="6"/>
  <c r="AD32" i="6"/>
  <c r="C16" i="3"/>
  <c r="K16" i="3"/>
  <c r="R27" i="4"/>
  <c r="AM21" i="4"/>
  <c r="AM54" i="4"/>
  <c r="I27" i="4"/>
  <c r="X27" i="4"/>
  <c r="AN27" i="4"/>
  <c r="L34" i="4"/>
  <c r="L48" i="4" s="1"/>
  <c r="L55" i="4" s="1"/>
  <c r="AM38" i="4"/>
  <c r="AJ46" i="4"/>
  <c r="AJ55" i="4" s="1"/>
  <c r="AM50" i="6"/>
  <c r="C35" i="6"/>
  <c r="L37" i="6"/>
  <c r="AN41" i="6"/>
  <c r="H32" i="7"/>
  <c r="H27" i="7"/>
  <c r="D60" i="7" s="1"/>
  <c r="U55" i="4"/>
  <c r="F41" i="4"/>
  <c r="F46" i="4"/>
  <c r="F55" i="4" s="1"/>
  <c r="E24" i="5"/>
  <c r="E16" i="5"/>
  <c r="M24" i="5"/>
  <c r="M16" i="5"/>
  <c r="U55" i="6"/>
  <c r="AJ27" i="6"/>
  <c r="X41" i="6"/>
  <c r="G26" i="2"/>
  <c r="C32" i="2" s="1"/>
  <c r="F16" i="5"/>
  <c r="N14" i="5"/>
  <c r="N16" i="5" s="1"/>
  <c r="AM26" i="6"/>
  <c r="U27" i="6"/>
  <c r="AM33" i="6"/>
  <c r="AM13" i="4"/>
  <c r="AM39" i="4"/>
  <c r="C46" i="6"/>
  <c r="C41" i="6"/>
  <c r="AA46" i="6"/>
  <c r="AA55" i="6" s="1"/>
  <c r="AA41" i="6"/>
  <c r="L27" i="6"/>
  <c r="L33" i="6"/>
  <c r="L47" i="6" s="1"/>
  <c r="R41" i="6"/>
  <c r="R46" i="6"/>
  <c r="R55" i="6" s="1"/>
  <c r="AM38" i="6"/>
  <c r="E53" i="7"/>
  <c r="N53" i="7" s="1"/>
  <c r="N39" i="7"/>
  <c r="C32" i="4"/>
  <c r="C27" i="4"/>
  <c r="G16" i="5"/>
  <c r="AG27" i="4"/>
  <c r="AA32" i="4"/>
  <c r="AA27" i="4"/>
  <c r="AM25" i="4"/>
  <c r="N14" i="3"/>
  <c r="N16" i="3" s="1"/>
  <c r="H16" i="3"/>
  <c r="C24" i="3"/>
  <c r="K24" i="3"/>
  <c r="D45" i="3"/>
  <c r="AM19" i="4"/>
  <c r="R32" i="4"/>
  <c r="AM40" i="4"/>
  <c r="AG41" i="4"/>
  <c r="I32" i="6"/>
  <c r="I27" i="6"/>
  <c r="AG32" i="6"/>
  <c r="E38" i="7"/>
  <c r="N24" i="7"/>
  <c r="E27" i="7"/>
  <c r="I16" i="3"/>
  <c r="D24" i="3"/>
  <c r="L24" i="3"/>
  <c r="AM22" i="4"/>
  <c r="AM24" i="4"/>
  <c r="U27" i="4"/>
  <c r="AM37" i="4"/>
  <c r="F24" i="5"/>
  <c r="AJ55" i="6"/>
  <c r="AM54" i="6"/>
  <c r="C39" i="6"/>
  <c r="C52" i="6"/>
  <c r="AM52" i="6" s="1"/>
  <c r="E49" i="7"/>
  <c r="E24" i="3"/>
  <c r="M24" i="3"/>
  <c r="O27" i="4"/>
  <c r="AM18" i="4"/>
  <c r="AM20" i="4"/>
  <c r="AD32" i="4"/>
  <c r="AN41" i="4"/>
  <c r="U41" i="4"/>
  <c r="C52" i="4"/>
  <c r="AM52" i="4" s="1"/>
  <c r="C53" i="4"/>
  <c r="AM53" i="4" s="1"/>
  <c r="G24" i="5"/>
  <c r="X27" i="6"/>
  <c r="U41" i="6"/>
  <c r="AM48" i="6"/>
  <c r="N18" i="7"/>
  <c r="H35" i="7"/>
  <c r="H49" i="7" s="1"/>
  <c r="N21" i="7"/>
  <c r="AM34" i="6"/>
  <c r="K27" i="7"/>
  <c r="E60" i="7" s="1"/>
  <c r="K32" i="7"/>
  <c r="E37" i="7"/>
  <c r="N23" i="7"/>
  <c r="I24" i="5"/>
  <c r="O27" i="6"/>
  <c r="AM20" i="6"/>
  <c r="E34" i="7"/>
  <c r="N20" i="7"/>
  <c r="J16" i="5"/>
  <c r="B24" i="5"/>
  <c r="R27" i="6"/>
  <c r="E40" i="7"/>
  <c r="N47" i="7"/>
  <c r="N62" i="7"/>
  <c r="O32" i="6"/>
  <c r="AM40" i="6"/>
  <c r="AN55" i="6"/>
  <c r="E50" i="7"/>
  <c r="N50" i="7" s="1"/>
  <c r="N36" i="7"/>
  <c r="C27" i="6"/>
  <c r="AA27" i="6"/>
  <c r="F64" i="4" l="1"/>
  <c r="F62" i="4"/>
  <c r="E41" i="3"/>
  <c r="E45" i="3" s="1"/>
  <c r="C61" i="6"/>
  <c r="C63" i="6"/>
  <c r="B34" i="5"/>
  <c r="AM35" i="6"/>
  <c r="C49" i="6"/>
  <c r="AM49" i="6" s="1"/>
  <c r="F41" i="6"/>
  <c r="F46" i="6"/>
  <c r="F55" i="6" s="1"/>
  <c r="K60" i="6"/>
  <c r="J27" i="5"/>
  <c r="J31" i="5" s="1"/>
  <c r="N24" i="5"/>
  <c r="AG41" i="6"/>
  <c r="AG46" i="6"/>
  <c r="AG55" i="6" s="1"/>
  <c r="K64" i="6"/>
  <c r="K62" i="6"/>
  <c r="J41" i="5"/>
  <c r="J45" i="5" s="1"/>
  <c r="N60" i="6"/>
  <c r="M27" i="5"/>
  <c r="M31" i="5" s="1"/>
  <c r="L51" i="6"/>
  <c r="AM51" i="6" s="1"/>
  <c r="AM37" i="6"/>
  <c r="C60" i="6"/>
  <c r="AM27" i="6"/>
  <c r="B27" i="5"/>
  <c r="D27" i="5"/>
  <c r="D31" i="5" s="1"/>
  <c r="E60" i="6"/>
  <c r="H27" i="5"/>
  <c r="H31" i="5" s="1"/>
  <c r="I60" i="6"/>
  <c r="N64" i="6"/>
  <c r="N62" i="6"/>
  <c r="M41" i="5"/>
  <c r="M45" i="5" s="1"/>
  <c r="I46" i="6"/>
  <c r="I55" i="6" s="1"/>
  <c r="I41" i="6"/>
  <c r="C27" i="5"/>
  <c r="C31" i="5" s="1"/>
  <c r="D60" i="6"/>
  <c r="F63" i="4"/>
  <c r="F61" i="4"/>
  <c r="E34" i="3"/>
  <c r="E38" i="3" s="1"/>
  <c r="M63" i="4"/>
  <c r="M61" i="4"/>
  <c r="L34" i="3"/>
  <c r="L38" i="3" s="1"/>
  <c r="D63" i="4"/>
  <c r="C34" i="3"/>
  <c r="C38" i="3" s="1"/>
  <c r="D61" i="4"/>
  <c r="E60" i="4"/>
  <c r="D27" i="3"/>
  <c r="D31" i="3" s="1"/>
  <c r="C27" i="3"/>
  <c r="C31" i="3" s="1"/>
  <c r="D60" i="4"/>
  <c r="N63" i="4"/>
  <c r="N61" i="4"/>
  <c r="M34" i="3"/>
  <c r="M38" i="3" s="1"/>
  <c r="AD41" i="4"/>
  <c r="AD46" i="4"/>
  <c r="AD55" i="4" s="1"/>
  <c r="E54" i="7"/>
  <c r="N54" i="7" s="1"/>
  <c r="N40" i="7"/>
  <c r="H34" i="5"/>
  <c r="H38" i="5" s="1"/>
  <c r="I63" i="6"/>
  <c r="I61" i="6"/>
  <c r="I60" i="4"/>
  <c r="H27" i="3"/>
  <c r="H31" i="3" s="1"/>
  <c r="C60" i="7"/>
  <c r="N27" i="7"/>
  <c r="R41" i="4"/>
  <c r="R46" i="4"/>
  <c r="R55" i="4" s="1"/>
  <c r="J63" i="4"/>
  <c r="J61" i="4"/>
  <c r="I34" i="3"/>
  <c r="I38" i="3" s="1"/>
  <c r="N63" i="6"/>
  <c r="N61" i="6"/>
  <c r="M34" i="5"/>
  <c r="M38" i="5" s="1"/>
  <c r="AM47" i="6"/>
  <c r="H41" i="5"/>
  <c r="H45" i="5" s="1"/>
  <c r="I64" i="6"/>
  <c r="I62" i="6"/>
  <c r="D64" i="4"/>
  <c r="D62" i="4"/>
  <c r="C41" i="3"/>
  <c r="C45" i="3" s="1"/>
  <c r="J60" i="4"/>
  <c r="I27" i="3"/>
  <c r="I31" i="3" s="1"/>
  <c r="L60" i="4"/>
  <c r="K27" i="3"/>
  <c r="K31" i="3" s="1"/>
  <c r="AD41" i="6"/>
  <c r="AD46" i="6"/>
  <c r="AD55" i="6" s="1"/>
  <c r="E48" i="7"/>
  <c r="N34" i="7"/>
  <c r="N49" i="7"/>
  <c r="G34" i="5"/>
  <c r="G38" i="5" s="1"/>
  <c r="H63" i="6"/>
  <c r="H61" i="6"/>
  <c r="L41" i="6"/>
  <c r="K41" i="7"/>
  <c r="K46" i="7"/>
  <c r="K55" i="7" s="1"/>
  <c r="H60" i="6"/>
  <c r="G27" i="5"/>
  <c r="G31" i="5" s="1"/>
  <c r="AM39" i="6"/>
  <c r="C53" i="6"/>
  <c r="AM53" i="6" s="1"/>
  <c r="K60" i="4"/>
  <c r="J27" i="3"/>
  <c r="J31" i="3" s="1"/>
  <c r="C60" i="4"/>
  <c r="AM27" i="4"/>
  <c r="B27" i="3"/>
  <c r="F60" i="6"/>
  <c r="E27" i="5"/>
  <c r="E31" i="5" s="1"/>
  <c r="N32" i="7"/>
  <c r="H46" i="7"/>
  <c r="H41" i="7"/>
  <c r="N62" i="4"/>
  <c r="N64" i="4"/>
  <c r="M41" i="3"/>
  <c r="M45" i="3" s="1"/>
  <c r="H60" i="4"/>
  <c r="G27" i="3"/>
  <c r="G31" i="3" s="1"/>
  <c r="J64" i="4"/>
  <c r="I41" i="3"/>
  <c r="I45" i="3" s="1"/>
  <c r="J62" i="4"/>
  <c r="L27" i="3"/>
  <c r="L31" i="3" s="1"/>
  <c r="M60" i="4"/>
  <c r="I61" i="4"/>
  <c r="H34" i="3"/>
  <c r="H38" i="3" s="1"/>
  <c r="I63" i="4"/>
  <c r="N35" i="7"/>
  <c r="G41" i="5"/>
  <c r="G45" i="5" s="1"/>
  <c r="H64" i="6"/>
  <c r="H62" i="6"/>
  <c r="E51" i="7"/>
  <c r="N51" i="7" s="1"/>
  <c r="N37" i="7"/>
  <c r="H41" i="3"/>
  <c r="H45" i="3" s="1"/>
  <c r="I64" i="4"/>
  <c r="I62" i="4"/>
  <c r="G64" i="4"/>
  <c r="G62" i="4"/>
  <c r="F41" i="3"/>
  <c r="F45" i="3" s="1"/>
  <c r="L41" i="3"/>
  <c r="L45" i="3" s="1"/>
  <c r="M62" i="4"/>
  <c r="M64" i="4"/>
  <c r="J60" i="6"/>
  <c r="I27" i="5"/>
  <c r="I31" i="5" s="1"/>
  <c r="O41" i="6"/>
  <c r="O46" i="6"/>
  <c r="O55" i="6" s="1"/>
  <c r="G60" i="6"/>
  <c r="F27" i="5"/>
  <c r="F31" i="5" s="1"/>
  <c r="G60" i="4"/>
  <c r="F27" i="3"/>
  <c r="F31" i="3" s="1"/>
  <c r="AM32" i="6"/>
  <c r="E52" i="7"/>
  <c r="N52" i="7" s="1"/>
  <c r="N38" i="7"/>
  <c r="AA46" i="4"/>
  <c r="AA55" i="4" s="1"/>
  <c r="AA41" i="4"/>
  <c r="C46" i="4"/>
  <c r="C41" i="4"/>
  <c r="AM32" i="4"/>
  <c r="K63" i="6"/>
  <c r="J34" i="5"/>
  <c r="J38" i="5" s="1"/>
  <c r="K61" i="6"/>
  <c r="E41" i="7"/>
  <c r="J63" i="6"/>
  <c r="J61" i="6"/>
  <c r="I34" i="5"/>
  <c r="I38" i="5" s="1"/>
  <c r="K27" i="5"/>
  <c r="K31" i="5" s="1"/>
  <c r="L60" i="6"/>
  <c r="G63" i="4"/>
  <c r="G61" i="4"/>
  <c r="F34" i="3"/>
  <c r="F38" i="3" s="1"/>
  <c r="E63" i="4"/>
  <c r="D34" i="3"/>
  <c r="D38" i="3" s="1"/>
  <c r="E61" i="4"/>
  <c r="K64" i="4" l="1"/>
  <c r="K62" i="4"/>
  <c r="J41" i="3"/>
  <c r="J45" i="3" s="1"/>
  <c r="K34" i="5"/>
  <c r="K38" i="5" s="1"/>
  <c r="L61" i="6"/>
  <c r="L63" i="6"/>
  <c r="B38" i="5"/>
  <c r="G63" i="6"/>
  <c r="G61" i="6"/>
  <c r="F34" i="5"/>
  <c r="F38" i="5" s="1"/>
  <c r="K63" i="4"/>
  <c r="K61" i="4"/>
  <c r="J34" i="3"/>
  <c r="J38" i="3" s="1"/>
  <c r="E63" i="7"/>
  <c r="E61" i="7"/>
  <c r="K41" i="5"/>
  <c r="K45" i="5" s="1"/>
  <c r="L64" i="6"/>
  <c r="L62" i="6"/>
  <c r="L63" i="4"/>
  <c r="L61" i="4"/>
  <c r="K34" i="3"/>
  <c r="K38" i="3" s="1"/>
  <c r="L41" i="5"/>
  <c r="L45" i="5" s="1"/>
  <c r="M64" i="6"/>
  <c r="M62" i="6"/>
  <c r="G62" i="6"/>
  <c r="F41" i="5"/>
  <c r="F45" i="5" s="1"/>
  <c r="G64" i="6"/>
  <c r="D61" i="7"/>
  <c r="D63" i="7"/>
  <c r="AM46" i="6"/>
  <c r="H63" i="4"/>
  <c r="H61" i="4"/>
  <c r="G34" i="3"/>
  <c r="G38" i="3" s="1"/>
  <c r="D34" i="5"/>
  <c r="D38" i="5" s="1"/>
  <c r="E63" i="6"/>
  <c r="E61" i="6"/>
  <c r="C41" i="5"/>
  <c r="C45" i="5" s="1"/>
  <c r="D62" i="6"/>
  <c r="D64" i="6"/>
  <c r="C63" i="7"/>
  <c r="N41" i="7"/>
  <c r="C61" i="7"/>
  <c r="F63" i="6"/>
  <c r="F61" i="6"/>
  <c r="E34" i="5"/>
  <c r="E38" i="5" s="1"/>
  <c r="L34" i="5"/>
  <c r="L38" i="5" s="1"/>
  <c r="M63" i="6"/>
  <c r="M61" i="6"/>
  <c r="H55" i="7"/>
  <c r="N46" i="7"/>
  <c r="L55" i="6"/>
  <c r="AM41" i="6"/>
  <c r="D41" i="5"/>
  <c r="D45" i="5" s="1"/>
  <c r="E62" i="6"/>
  <c r="E64" i="6"/>
  <c r="N27" i="5"/>
  <c r="B31" i="5"/>
  <c r="D63" i="6"/>
  <c r="C34" i="5"/>
  <c r="C38" i="5" s="1"/>
  <c r="D61" i="6"/>
  <c r="H64" i="4"/>
  <c r="H62" i="4"/>
  <c r="G41" i="3"/>
  <c r="G45" i="3" s="1"/>
  <c r="C55" i="6"/>
  <c r="C63" i="4"/>
  <c r="C61" i="4"/>
  <c r="AM41" i="4"/>
  <c r="B34" i="3"/>
  <c r="N27" i="3"/>
  <c r="B31" i="3"/>
  <c r="C55" i="4"/>
  <c r="AM46" i="4"/>
  <c r="E64" i="7"/>
  <c r="E62" i="7"/>
  <c r="N48" i="7"/>
  <c r="E55" i="7"/>
  <c r="L62" i="4"/>
  <c r="L64" i="4"/>
  <c r="K41" i="3"/>
  <c r="K45" i="3" s="1"/>
  <c r="C64" i="4" l="1"/>
  <c r="C62" i="4"/>
  <c r="AM55" i="4"/>
  <c r="B41" i="3"/>
  <c r="N34" i="5"/>
  <c r="C64" i="7"/>
  <c r="C62" i="7"/>
  <c r="N55" i="7"/>
  <c r="N34" i="3"/>
  <c r="B38" i="3"/>
  <c r="E70" i="7"/>
  <c r="E73" i="7" s="1"/>
  <c r="E69" i="7"/>
  <c r="D64" i="7"/>
  <c r="D62" i="7"/>
  <c r="F64" i="6"/>
  <c r="F62" i="6"/>
  <c r="E41" i="5"/>
  <c r="E45" i="5" s="1"/>
  <c r="C64" i="6"/>
  <c r="C62" i="6"/>
  <c r="AM55" i="6"/>
  <c r="B41" i="5"/>
  <c r="C69" i="7" l="1"/>
  <c r="C70" i="7"/>
  <c r="C73" i="7" s="1"/>
  <c r="B45" i="5"/>
  <c r="N41" i="5"/>
  <c r="D70" i="7"/>
  <c r="D73" i="7" s="1"/>
  <c r="D69" i="7"/>
  <c r="N41" i="3"/>
  <c r="B45" i="3"/>
</calcChain>
</file>

<file path=xl/sharedStrings.xml><?xml version="1.0" encoding="utf-8"?>
<sst xmlns="http://schemas.openxmlformats.org/spreadsheetml/2006/main" count="905" uniqueCount="163">
  <si>
    <t>S A I R U</t>
  </si>
  <si>
    <t>本シートでは、LTVとCACからユニットエコノミクスの試算とその結果を受けたマーケティング獲得目標数値の試算をしていただけます。</t>
  </si>
  <si>
    <t>①LTV・CAC／ユニットエコノミクス試算シート</t>
  </si>
  <si>
    <t>※本シートでの計算はあくまでも概算を見積もるものです。目安や参考値としてご活用ください。</t>
  </si>
  <si>
    <t>1.LTV試算</t>
  </si>
  <si>
    <t>2.CAC試算</t>
  </si>
  <si>
    <t>LTV（Life Time Value・ライフタイムバリュー）は
「顧客生涯価値」とも言われ、1顧客が生涯にわたって生み出す粗利の合計のことです。</t>
  </si>
  <si>
    <t>CAC（Customer Acquisition Cost・カスタマーアクイジションコスト）は
「顧客獲得コスト」のことで、新規顧客を1社獲得するためにかかったコストを意味します。</t>
  </si>
  <si>
    <t>項目</t>
  </si>
  <si>
    <t>内訳</t>
  </si>
  <si>
    <t>受注までにかかるコスト</t>
  </si>
  <si>
    <t>初期費用</t>
  </si>
  <si>
    <t>営業費用（1件当たり）</t>
  </si>
  <si>
    <t>人件費（平均年収）</t>
  </si>
  <si>
    <t>商談回数（1時間商談）</t>
  </si>
  <si>
    <t>準備時間</t>
  </si>
  <si>
    <t>月額費用</t>
  </si>
  <si>
    <t>平均契約期間（ヶ月）</t>
  </si>
  <si>
    <t>1ユーザー単価（月額）</t>
  </si>
  <si>
    <t>導入ユーザー数</t>
  </si>
  <si>
    <t>インサイドセールス（IS）費用（1社当たり）</t>
  </si>
  <si>
    <t>月間平均受注数（IS一人当たり）</t>
  </si>
  <si>
    <t>粗利率</t>
  </si>
  <si>
    <t>マーケティング費用（1社当たり）</t>
  </si>
  <si>
    <t>月間平均受注数（マーケティング一人当たり）</t>
  </si>
  <si>
    <t>LTV</t>
  </si>
  <si>
    <t>新規顧客獲得広告費（1社当たり）</t>
  </si>
  <si>
    <t xml:space="preserve">月間平均広告費 </t>
  </si>
  <si>
    <t>月間平均新規顧客獲得数</t>
  </si>
  <si>
    <t>CAC</t>
  </si>
  <si>
    <t>3.ユニットエコノミクス試算</t>
  </si>
  <si>
    <t>ユニットエコノミクス（LTV÷CAC）が「3」以上であれば、収益性のあるビジネスと言われております。</t>
  </si>
  <si>
    <t>※業界や会社の事業フェーズによって基準値は変わってきますので、あくまでも参考としてお考えください。</t>
  </si>
  <si>
    <t>ユニットエコノミクス</t>
  </si>
  <si>
    <t>②マーケティング獲得目標試算シート</t>
  </si>
  <si>
    <t>※会社の状況に合わせて各種指標の数値を変更してください</t>
  </si>
  <si>
    <t>件数</t>
  </si>
  <si>
    <t>各種指標</t>
  </si>
  <si>
    <t>目標受注数</t>
  </si>
  <si>
    <t>最終提案数</t>
  </si>
  <si>
    <t>受注率</t>
  </si>
  <si>
    <t>一次提案数</t>
  </si>
  <si>
    <t>最終提案化率</t>
  </si>
  <si>
    <t>リード数</t>
  </si>
  <si>
    <t>一次提案化率</t>
  </si>
  <si>
    <t>ユーザー数</t>
  </si>
  <si>
    <t>CVR</t>
  </si>
  <si>
    <t>リーチ数</t>
  </si>
  <si>
    <t>CTR</t>
  </si>
  <si>
    <t>受注・商談・リード獲得の許容単価試算シート</t>
  </si>
  <si>
    <t>本シートでは、受注・商談・リード獲得の許容単価の試算をしていただけます。</t>
  </si>
  <si>
    <t>自社のユニットエコノミクスの理想値から各種許容単価を導き出します。</t>
  </si>
  <si>
    <t>受注・商談・リード獲得の許容単価の試算シートでは、ユニットエコノミクスが3以上になるように調整をしてください</t>
  </si>
  <si>
    <t>③受注・商談・リード獲得の許容単価試算シート</t>
  </si>
  <si>
    <t>許容単価</t>
  </si>
  <si>
    <t>受注許容単価</t>
  </si>
  <si>
    <t>最終提案獲得許容単価</t>
  </si>
  <si>
    <t>一次提案獲得許容単価</t>
  </si>
  <si>
    <t>リード獲得許容単価</t>
  </si>
  <si>
    <t>予算管理</t>
  </si>
  <si>
    <t>1月</t>
  </si>
  <si>
    <t>2月</t>
  </si>
  <si>
    <t>3月</t>
  </si>
  <si>
    <t>4月</t>
  </si>
  <si>
    <t>5月</t>
  </si>
  <si>
    <t>6月</t>
  </si>
  <si>
    <t>7月</t>
  </si>
  <si>
    <t>8月</t>
  </si>
  <si>
    <t>9月</t>
  </si>
  <si>
    <t>10月</t>
  </si>
  <si>
    <t>11月</t>
  </si>
  <si>
    <t>12月</t>
  </si>
  <si>
    <t>合計</t>
  </si>
  <si>
    <t>G/Y広告（予算）</t>
  </si>
  <si>
    <t>G/Y広告（消化実績）</t>
  </si>
  <si>
    <t>F（/T）広告（予算）</t>
  </si>
  <si>
    <t>F/T広告（消化予算）</t>
  </si>
  <si>
    <t>有料メディア（予算）</t>
  </si>
  <si>
    <t>有料メディア（消化実績）</t>
  </si>
  <si>
    <t>オンラインイベント協賛（予算）</t>
  </si>
  <si>
    <t>オンラインイベント協賛（消化実績）</t>
  </si>
  <si>
    <t>展示会出展（予算）</t>
  </si>
  <si>
    <t>展示会出展（消化実績）</t>
  </si>
  <si>
    <t>予算合計</t>
  </si>
  <si>
    <t>消化実績</t>
  </si>
  <si>
    <t>予算消化率</t>
  </si>
  <si>
    <t>販売プロセス</t>
  </si>
  <si>
    <t>リード</t>
  </si>
  <si>
    <t>目標数</t>
  </si>
  <si>
    <t>リード獲得数</t>
  </si>
  <si>
    <t>達成率</t>
  </si>
  <si>
    <t>リード獲得単価</t>
  </si>
  <si>
    <t>商談数</t>
  </si>
  <si>
    <t>商談獲得数</t>
  </si>
  <si>
    <t>目標達成率</t>
  </si>
  <si>
    <t>商談化率</t>
  </si>
  <si>
    <t>商談獲得単価</t>
  </si>
  <si>
    <t>案件数</t>
  </si>
  <si>
    <t>獲得数</t>
  </si>
  <si>
    <t>案件化率（30％想定）</t>
  </si>
  <si>
    <t>案件化獲得単価</t>
  </si>
  <si>
    <t>受注</t>
  </si>
  <si>
    <t>受注率（33％想定）</t>
  </si>
  <si>
    <t>受注獲得単価</t>
  </si>
  <si>
    <t>流入経路</t>
  </si>
  <si>
    <t>目標</t>
  </si>
  <si>
    <t>結果</t>
  </si>
  <si>
    <t>HP問い合わせ</t>
  </si>
  <si>
    <t>無料体験版</t>
  </si>
  <si>
    <t>セミナー</t>
  </si>
  <si>
    <t>サービス資料DL</t>
  </si>
  <si>
    <t>HP資料DL（ホワイトペーパー）</t>
  </si>
  <si>
    <t>営業からの紹介</t>
  </si>
  <si>
    <t>オンラインイベント協賛</t>
  </si>
  <si>
    <t>展示会</t>
  </si>
  <si>
    <t>無料相談会</t>
  </si>
  <si>
    <t>アポ獲得</t>
  </si>
  <si>
    <t>目標アポ率</t>
  </si>
  <si>
    <t>案件化</t>
  </si>
  <si>
    <t>目標案件化率</t>
  </si>
  <si>
    <t>目標受注率</t>
  </si>
  <si>
    <t>目標値（1月）</t>
  </si>
  <si>
    <t>目標値（2月）</t>
  </si>
  <si>
    <t>目標値（3月）</t>
  </si>
  <si>
    <t>目標値（4月）</t>
  </si>
  <si>
    <t>目標値（5月）</t>
  </si>
  <si>
    <t>目標値（6月）</t>
  </si>
  <si>
    <t>目標値（7月）</t>
  </si>
  <si>
    <t>目標値（8月）</t>
  </si>
  <si>
    <t>目標値（9月）</t>
  </si>
  <si>
    <t>目標値（10月）</t>
  </si>
  <si>
    <t>目標値（11月）</t>
  </si>
  <si>
    <t>目標値（12月）</t>
  </si>
  <si>
    <t>リード→アポ率</t>
  </si>
  <si>
    <t>アポ→案件化率</t>
  </si>
  <si>
    <t>案件化→受注率</t>
  </si>
  <si>
    <t>リード→案件化率</t>
  </si>
  <si>
    <t>リード→受注率</t>
  </si>
  <si>
    <t>2017/4/1〜2022/10/11</t>
  </si>
  <si>
    <t>過去結果</t>
  </si>
  <si>
    <t>クラウド無料評価版</t>
  </si>
  <si>
    <t>相談会・見学会</t>
  </si>
  <si>
    <t>EAI選定セミナー</t>
  </si>
  <si>
    <t>ASTERIAユーザー会での展示</t>
  </si>
  <si>
    <t>テレマーケティング</t>
  </si>
  <si>
    <t>過去アポ率</t>
  </si>
  <si>
    <t>過去案件化率</t>
  </si>
  <si>
    <t>過去受注率</t>
  </si>
  <si>
    <t>2017/4/1〜2022/10/11＝約66ヶ月</t>
  </si>
  <si>
    <t>過去実績参考数値</t>
  </si>
  <si>
    <t>2024年度目標</t>
  </si>
  <si>
    <t>中規模案件</t>
  </si>
  <si>
    <t>年間</t>
  </si>
  <si>
    <t>月間</t>
  </si>
  <si>
    <t>小規模案件</t>
  </si>
  <si>
    <t>月間目標契約数</t>
  </si>
  <si>
    <t>目標達成に向けての数字の確認</t>
  </si>
  <si>
    <t>過去実績ベース</t>
  </si>
  <si>
    <t>1契約に必要なリード数</t>
  </si>
  <si>
    <t>月間0.833契約に必要なリード数</t>
  </si>
  <si>
    <t>1社の契約を広告で獲得するのに100万円かけてもユニットエコノミクスは3以上をキープできる</t>
  </si>
  <si>
    <t>1ヶ月0.833社契約を目指す上で
許容できる1リード獲得単価</t>
  </si>
  <si>
    <r>
      <t>LTV・CAC</t>
    </r>
    <r>
      <rPr>
        <b/>
        <sz val="20"/>
        <color rgb="FF1B224C"/>
        <rFont val="游ゴシック Regular"/>
        <charset val="128"/>
      </rPr>
      <t>のシミュレーションシート</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</si>
</sst>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
    <numFmt numFmtId="177" formatCode="&quot;¥&quot;#,##0"/>
    <numFmt numFmtId="178" formatCode="0&quot;ヶ&quot;&quot;月&quot;"/>
    <numFmt numFmtId="179" formatCode="0.0"/>
    <numFmt numFmtId="180" formatCode="#,##0&quot;件&quot;"/>
    <numFmt numFmtId="181" formatCode="0&quot;件&quot;"/>
    <numFmt numFmtId="182" formatCode="#,##0.00&quot;件&quot;"/>
    <numFmt numFmtId="183" formatCode="0.0%"/>
    <numFmt numFmtId="184" formatCode="0.000&quot;件&quot;"/>
  </numFmts>
  <fonts count="27">
    <font>
      <sz val="10"/>
      <color rgb="FF000000"/>
      <name val="Arial"/>
      <scheme val="minor"/>
    </font>
    <font>
      <sz val="10"/>
      <color theme="1"/>
      <name val="Arial"/>
      <family val="2"/>
      <scheme val="minor"/>
    </font>
    <font>
      <b/>
      <sz val="12"/>
      <color rgb="FF1B224C"/>
      <name val="Arial"/>
      <family val="2"/>
    </font>
    <font>
      <sz val="10"/>
      <color rgb="FFFFFFFF"/>
      <name val="Arial"/>
      <family val="2"/>
      <scheme val="minor"/>
    </font>
    <font>
      <b/>
      <sz val="20"/>
      <color rgb="FF1B224C"/>
      <name val="Arial"/>
      <family val="2"/>
    </font>
    <font>
      <sz val="10"/>
      <color rgb="FF1B224C"/>
      <name val="Arial"/>
      <family val="2"/>
      <scheme val="minor"/>
    </font>
    <font>
      <b/>
      <sz val="10"/>
      <color rgb="FF1B224C"/>
      <name val="Arial"/>
      <family val="2"/>
    </font>
    <font>
      <sz val="10"/>
      <color theme="1"/>
      <name val="Arial"/>
      <family val="2"/>
    </font>
    <font>
      <sz val="10"/>
      <color rgb="FFFFFFFF"/>
      <name val="Arial"/>
      <family val="2"/>
    </font>
    <font>
      <sz val="10"/>
      <color rgb="FF1B224C"/>
      <name val="Arial"/>
      <family val="2"/>
    </font>
    <font>
      <sz val="11"/>
      <color theme="1"/>
      <name val="Calibri"/>
      <family val="2"/>
    </font>
    <font>
      <sz val="10"/>
      <color rgb="FFFF0000"/>
      <name val="Arial"/>
      <family val="2"/>
    </font>
    <font>
      <sz val="8"/>
      <color rgb="FFFFFFFF"/>
      <name val="Arial"/>
      <family val="2"/>
      <scheme val="minor"/>
    </font>
    <font>
      <b/>
      <sz val="10"/>
      <color rgb="FF000000"/>
      <name val="Arial"/>
      <family val="2"/>
      <scheme val="minor"/>
    </font>
    <font>
      <sz val="6"/>
      <name val="Arial"/>
      <family val="3"/>
      <charset val="128"/>
      <scheme val="minor"/>
    </font>
    <font>
      <b/>
      <sz val="10"/>
      <color rgb="FF1B224C"/>
      <name val="游ゴシック Regular"/>
      <charset val="128"/>
    </font>
    <font>
      <b/>
      <sz val="20"/>
      <color rgb="FF1B224C"/>
      <name val="游ゴシック Regular"/>
      <charset val="128"/>
    </font>
    <font>
      <b/>
      <sz val="14"/>
      <color rgb="FF1B224C"/>
      <name val="游ゴシック Regular"/>
      <charset val="128"/>
    </font>
    <font>
      <b/>
      <sz val="10"/>
      <color rgb="FFFFFFFF"/>
      <name val="游ゴシック Regular"/>
      <charset val="128"/>
    </font>
    <font>
      <b/>
      <sz val="12"/>
      <color rgb="FFFFFFFF"/>
      <name val="游ゴシック Regular"/>
      <charset val="128"/>
    </font>
    <font>
      <b/>
      <sz val="10"/>
      <color theme="0"/>
      <name val="游ゴシック Regular"/>
      <charset val="128"/>
    </font>
    <font>
      <b/>
      <sz val="10"/>
      <name val="游ゴシック Regular"/>
      <charset val="128"/>
    </font>
    <font>
      <b/>
      <sz val="11"/>
      <color rgb="FFFFFFFF"/>
      <name val="Arial"/>
      <family val="2"/>
      <scheme val="minor"/>
    </font>
    <font>
      <sz val="11"/>
      <color rgb="FF1B224C"/>
      <name val="Arial"/>
      <family val="2"/>
      <scheme val="minor"/>
    </font>
    <font>
      <sz val="11"/>
      <color theme="1"/>
      <name val="Arial"/>
      <family val="2"/>
      <scheme val="minor"/>
    </font>
    <font>
      <b/>
      <sz val="11"/>
      <color theme="0"/>
      <name val="游ゴシック Regular"/>
      <charset val="128"/>
    </font>
    <font>
      <b/>
      <sz val="12"/>
      <color rgb="FF46BDC6"/>
      <name val="游ゴシック Regular"/>
      <charset val="128"/>
    </font>
  </fonts>
  <fills count="6">
    <fill>
      <patternFill patternType="none"/>
    </fill>
    <fill>
      <patternFill patternType="gray125"/>
    </fill>
    <fill>
      <patternFill patternType="solid">
        <fgColor rgb="FF1B224C"/>
        <bgColor rgb="FF1B224C"/>
      </patternFill>
    </fill>
    <fill>
      <patternFill patternType="solid">
        <fgColor rgb="FFD9D9D9"/>
        <bgColor rgb="FFD9D9D9"/>
      </patternFill>
    </fill>
    <fill>
      <patternFill patternType="solid">
        <fgColor rgb="FF46BDC6"/>
        <bgColor rgb="FF46BDC6"/>
      </patternFill>
    </fill>
    <fill>
      <patternFill patternType="solid">
        <fgColor rgb="FFF3F3F3"/>
        <bgColor rgb="FFF3F3F3"/>
      </patternFill>
    </fill>
  </fills>
  <borders count="3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999999"/>
      </left>
      <right style="thin">
        <color rgb="FF999999"/>
      </right>
      <top style="thin">
        <color rgb="FF999999"/>
      </top>
      <bottom style="thin">
        <color rgb="FFB7B7B7"/>
      </bottom>
      <diagonal/>
    </border>
    <border>
      <left style="thin">
        <color rgb="FF999999"/>
      </left>
      <right/>
      <top style="thin">
        <color rgb="FF999999"/>
      </top>
      <bottom style="thin">
        <color rgb="FFB7B7B7"/>
      </bottom>
      <diagonal/>
    </border>
    <border>
      <left/>
      <right/>
      <top style="thin">
        <color rgb="FF999999"/>
      </top>
      <bottom style="thin">
        <color rgb="FFB7B7B7"/>
      </bottom>
      <diagonal/>
    </border>
    <border>
      <left/>
      <right style="thin">
        <color rgb="FF999999"/>
      </right>
      <top style="thin">
        <color rgb="FF999999"/>
      </top>
      <bottom style="thin">
        <color rgb="FFB7B7B7"/>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999999"/>
      </left>
      <right style="thin">
        <color rgb="FF999999"/>
      </right>
      <top style="thin">
        <color rgb="FFB7B7B7"/>
      </top>
      <bottom style="dotted">
        <color rgb="FFB7B7B7"/>
      </bottom>
      <diagonal/>
    </border>
    <border>
      <left style="thin">
        <color rgb="FF999999"/>
      </left>
      <right style="thin">
        <color rgb="FF999999"/>
      </right>
      <top style="dotted">
        <color rgb="FFB7B7B7"/>
      </top>
      <bottom style="thin">
        <color rgb="FFB7B7B7"/>
      </bottom>
      <diagonal/>
    </border>
    <border>
      <left style="thin">
        <color rgb="FF999999"/>
      </left>
      <right/>
      <top style="thin">
        <color rgb="FFB7B7B7"/>
      </top>
      <bottom style="dotted">
        <color rgb="FFB7B7B7"/>
      </bottom>
      <diagonal/>
    </border>
    <border>
      <left/>
      <right style="thin">
        <color rgb="FF999999"/>
      </right>
      <top style="thin">
        <color rgb="FFB7B7B7"/>
      </top>
      <bottom style="dotted">
        <color rgb="FFB7B7B7"/>
      </bottom>
      <diagonal/>
    </border>
    <border>
      <left style="thin">
        <color rgb="FF999999"/>
      </left>
      <right style="thin">
        <color rgb="FF999999"/>
      </right>
      <top style="dotted">
        <color rgb="FFB7B7B7"/>
      </top>
      <bottom/>
      <diagonal/>
    </border>
    <border>
      <left style="thin">
        <color rgb="FF999999"/>
      </left>
      <right style="thin">
        <color rgb="FF999999"/>
      </right>
      <top style="dotted">
        <color rgb="FFB7B7B7"/>
      </top>
      <bottom style="thin">
        <color rgb="FF999999"/>
      </bottom>
      <diagonal/>
    </border>
    <border>
      <left style="medium">
        <color rgb="FF1B224C"/>
      </left>
      <right style="medium">
        <color rgb="FF1B224C"/>
      </right>
      <top style="medium">
        <color rgb="FF1B224C"/>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999999"/>
      </left>
      <right style="thin">
        <color rgb="FF999999"/>
      </right>
      <top style="thin">
        <color rgb="FFCCCCCC"/>
      </top>
      <bottom style="dotted">
        <color rgb="FFB7B7B7"/>
      </bottom>
      <diagonal/>
    </border>
    <border>
      <left style="medium">
        <color rgb="FF1B224C"/>
      </left>
      <right style="medium">
        <color rgb="FF1B224C"/>
      </right>
      <top style="thin">
        <color rgb="FFFFFFFF"/>
      </top>
      <bottom style="medium">
        <color rgb="FF1B224C"/>
      </bottom>
      <diagonal/>
    </border>
    <border>
      <left style="medium">
        <color rgb="FF1B224C"/>
      </left>
      <right style="thin">
        <color rgb="FFB7B7B7"/>
      </right>
      <top style="medium">
        <color rgb="FF1B224C"/>
      </top>
      <bottom style="medium">
        <color rgb="FF1B224C"/>
      </bottom>
      <diagonal/>
    </border>
    <border>
      <left style="thin">
        <color rgb="FFB7B7B7"/>
      </left>
      <right style="medium">
        <color rgb="FF1B224C"/>
      </right>
      <top style="medium">
        <color rgb="FF1B224C"/>
      </top>
      <bottom style="medium">
        <color rgb="FF1B224C"/>
      </bottom>
      <diagonal/>
    </border>
    <border>
      <left/>
      <right style="thin">
        <color rgb="FFFFFFFF"/>
      </right>
      <top style="thin">
        <color rgb="FFFFFFFF"/>
      </top>
      <bottom/>
      <diagonal/>
    </border>
    <border>
      <left style="thin">
        <color rgb="FFFFFFFF"/>
      </left>
      <right style="thin">
        <color rgb="FFFFFFFF"/>
      </right>
      <top/>
      <bottom/>
      <diagonal/>
    </border>
    <border>
      <left style="thin">
        <color rgb="FF999999"/>
      </left>
      <right style="thin">
        <color rgb="FF999999"/>
      </right>
      <top style="thin">
        <color rgb="FFB7B7B7"/>
      </top>
      <bottom style="dotted">
        <color rgb="FF999999"/>
      </bottom>
      <diagonal/>
    </border>
    <border>
      <left style="thin">
        <color rgb="FF999999"/>
      </left>
      <right style="thin">
        <color rgb="FF999999"/>
      </right>
      <top style="dotted">
        <color rgb="FF999999"/>
      </top>
      <bottom style="dotted">
        <color rgb="FF999999"/>
      </bottom>
      <diagonal/>
    </border>
    <border>
      <left style="thin">
        <color rgb="FF999999"/>
      </left>
      <right style="thin">
        <color rgb="FF999999"/>
      </right>
      <top style="dotted">
        <color rgb="FF999999"/>
      </top>
      <bottom style="thin">
        <color rgb="FF999999"/>
      </bottom>
      <diagonal/>
    </border>
    <border>
      <left/>
      <right/>
      <top/>
      <bottom style="medium">
        <color rgb="FF000000"/>
      </bottom>
      <diagonal/>
    </border>
    <border diagonalDown="1">
      <left style="thin">
        <color rgb="FF999999"/>
      </left>
      <right style="thin">
        <color rgb="FF999999"/>
      </right>
      <top style="thin">
        <color rgb="FFB7B7B7"/>
      </top>
      <bottom style="dotted">
        <color rgb="FF999999"/>
      </bottom>
      <diagonal style="thin">
        <color rgb="FF999999"/>
      </diagonal>
    </border>
  </borders>
  <cellStyleXfs count="1">
    <xf numFmtId="0" fontId="0" fillId="0" borderId="0"/>
  </cellStyleXfs>
  <cellXfs count="124">
    <xf numFmtId="0" fontId="0" fillId="0" borderId="0" xfId="0"/>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xf numFmtId="0" fontId="1" fillId="0" borderId="2" xfId="0" applyFont="1" applyBorder="1"/>
    <xf numFmtId="0" fontId="1" fillId="0" borderId="3" xfId="0" applyFont="1" applyBorder="1"/>
    <xf numFmtId="0" fontId="1" fillId="0" borderId="8" xfId="0" applyFont="1" applyBorder="1"/>
    <xf numFmtId="0" fontId="1" fillId="0" borderId="9" xfId="0" applyFont="1" applyBorder="1"/>
    <xf numFmtId="176" fontId="5" fillId="0" borderId="10" xfId="0" applyNumberFormat="1" applyFont="1" applyBorder="1"/>
    <xf numFmtId="176" fontId="5" fillId="3" borderId="11" xfId="0" applyNumberFormat="1" applyFont="1" applyFill="1" applyBorder="1"/>
    <xf numFmtId="0" fontId="5" fillId="0" borderId="11" xfId="0" applyFont="1" applyBorder="1"/>
    <xf numFmtId="176" fontId="5" fillId="0" borderId="11" xfId="0" applyNumberFormat="1" applyFont="1" applyBorder="1"/>
    <xf numFmtId="3" fontId="5" fillId="3" borderId="11" xfId="0" applyNumberFormat="1" applyFont="1" applyFill="1" applyBorder="1"/>
    <xf numFmtId="0" fontId="5" fillId="3" borderId="11" xfId="0" applyFont="1" applyFill="1" applyBorder="1"/>
    <xf numFmtId="177" fontId="5" fillId="0" borderId="11" xfId="0" applyNumberFormat="1" applyFont="1" applyBorder="1"/>
    <xf numFmtId="178" fontId="5" fillId="3" borderId="11" xfId="0" applyNumberFormat="1" applyFont="1" applyFill="1" applyBorder="1"/>
    <xf numFmtId="0" fontId="1" fillId="0" borderId="10" xfId="0" applyFont="1" applyBorder="1"/>
    <xf numFmtId="9" fontId="5" fillId="3" borderId="14" xfId="0" applyNumberFormat="1" applyFont="1" applyFill="1" applyBorder="1"/>
    <xf numFmtId="0" fontId="1" fillId="0" borderId="15" xfId="0" applyFont="1" applyBorder="1"/>
    <xf numFmtId="0" fontId="5" fillId="0" borderId="17" xfId="0" applyFont="1" applyBorder="1"/>
    <xf numFmtId="0" fontId="5" fillId="0" borderId="18" xfId="0" applyFont="1" applyBorder="1"/>
    <xf numFmtId="0" fontId="5" fillId="0" borderId="19" xfId="0" applyFont="1" applyBorder="1"/>
    <xf numFmtId="0" fontId="5" fillId="0" borderId="9" xfId="0" applyFont="1" applyBorder="1"/>
    <xf numFmtId="176" fontId="5" fillId="0" borderId="14" xfId="0" applyNumberFormat="1" applyFont="1" applyBorder="1"/>
    <xf numFmtId="0" fontId="5" fillId="3" borderId="15" xfId="0" applyFont="1" applyFill="1" applyBorder="1"/>
    <xf numFmtId="0" fontId="5" fillId="0" borderId="15" xfId="0" applyFont="1" applyBorder="1"/>
    <xf numFmtId="0" fontId="1" fillId="0" borderId="18" xfId="0" applyFont="1" applyBorder="1"/>
    <xf numFmtId="0" fontId="1" fillId="0" borderId="23" xfId="0" applyFont="1" applyBorder="1"/>
    <xf numFmtId="0" fontId="1" fillId="0" borderId="24" xfId="0" applyFont="1" applyBorder="1"/>
    <xf numFmtId="0" fontId="3" fillId="2" borderId="4" xfId="0" applyFont="1" applyFill="1" applyBorder="1"/>
    <xf numFmtId="0" fontId="5" fillId="3" borderId="25" xfId="0" applyFont="1" applyFill="1" applyBorder="1"/>
    <xf numFmtId="0" fontId="5" fillId="0" borderId="26" xfId="0" applyFont="1" applyBorder="1"/>
    <xf numFmtId="9" fontId="5" fillId="3" borderId="26" xfId="0" applyNumberFormat="1" applyFont="1" applyFill="1" applyBorder="1"/>
    <xf numFmtId="179" fontId="5" fillId="0" borderId="26" xfId="0" applyNumberFormat="1" applyFont="1" applyBorder="1"/>
    <xf numFmtId="10" fontId="5" fillId="3" borderId="26" xfId="0" applyNumberFormat="1" applyFont="1" applyFill="1" applyBorder="1"/>
    <xf numFmtId="179" fontId="5" fillId="0" borderId="27" xfId="0" applyNumberFormat="1" applyFont="1" applyBorder="1"/>
    <xf numFmtId="10" fontId="5" fillId="3" borderId="27" xfId="0" applyNumberFormat="1" applyFont="1" applyFill="1" applyBorder="1"/>
    <xf numFmtId="176" fontId="5" fillId="0" borderId="25" xfId="0" applyNumberFormat="1" applyFont="1" applyBorder="1"/>
    <xf numFmtId="176" fontId="5" fillId="0" borderId="26" xfId="0" applyNumberFormat="1" applyFont="1" applyBorder="1"/>
    <xf numFmtId="176" fontId="5" fillId="0" borderId="27" xfId="0" applyNumberFormat="1" applyFont="1" applyBorder="1"/>
    <xf numFmtId="0" fontId="6" fillId="0" borderId="0" xfId="0" applyFont="1"/>
    <xf numFmtId="0" fontId="7" fillId="0" borderId="0" xfId="0" applyFont="1"/>
    <xf numFmtId="180" fontId="7" fillId="0" borderId="0" xfId="0" applyNumberFormat="1" applyFont="1"/>
    <xf numFmtId="0" fontId="7" fillId="2" borderId="0" xfId="0" applyFont="1" applyFill="1"/>
    <xf numFmtId="0" fontId="8" fillId="2" borderId="0" xfId="0" applyFont="1" applyFill="1" applyAlignment="1">
      <alignment horizontal="center"/>
    </xf>
    <xf numFmtId="0" fontId="9" fillId="0" borderId="0" xfId="0" applyFont="1"/>
    <xf numFmtId="176" fontId="10" fillId="0" borderId="0" xfId="0" applyNumberFormat="1" applyFont="1" applyAlignment="1">
      <alignment horizontal="right"/>
    </xf>
    <xf numFmtId="177" fontId="7" fillId="0" borderId="0" xfId="0" applyNumberFormat="1" applyFont="1"/>
    <xf numFmtId="176" fontId="7" fillId="0" borderId="0" xfId="0" applyNumberFormat="1" applyFont="1"/>
    <xf numFmtId="3" fontId="7" fillId="0" borderId="0" xfId="0" applyNumberFormat="1" applyFont="1"/>
    <xf numFmtId="0" fontId="9" fillId="0" borderId="28" xfId="0" applyFont="1" applyBorder="1"/>
    <xf numFmtId="177" fontId="7" fillId="0" borderId="28" xfId="0" applyNumberFormat="1" applyFont="1" applyBorder="1"/>
    <xf numFmtId="3" fontId="7" fillId="0" borderId="28" xfId="0" applyNumberFormat="1" applyFont="1" applyBorder="1"/>
    <xf numFmtId="176" fontId="7" fillId="0" borderId="28" xfId="0" applyNumberFormat="1" applyFont="1" applyBorder="1"/>
    <xf numFmtId="9" fontId="7" fillId="0" borderId="0" xfId="0" applyNumberFormat="1" applyFont="1"/>
    <xf numFmtId="0" fontId="8" fillId="2" borderId="0" xfId="0" applyFont="1" applyFill="1"/>
    <xf numFmtId="181" fontId="7" fillId="0" borderId="0" xfId="0" applyNumberFormat="1" applyFont="1"/>
    <xf numFmtId="180" fontId="9" fillId="0" borderId="0" xfId="0" applyNumberFormat="1" applyFont="1"/>
    <xf numFmtId="0" fontId="11" fillId="0" borderId="0" xfId="0" applyFont="1"/>
    <xf numFmtId="182" fontId="7" fillId="0" borderId="0" xfId="0" applyNumberFormat="1" applyFont="1"/>
    <xf numFmtId="1" fontId="8" fillId="2" borderId="0" xfId="0" applyNumberFormat="1" applyFont="1" applyFill="1" applyAlignment="1">
      <alignment horizontal="center"/>
    </xf>
    <xf numFmtId="1" fontId="7" fillId="0" borderId="0" xfId="0" applyNumberFormat="1" applyFont="1"/>
    <xf numFmtId="9" fontId="7" fillId="2" borderId="0" xfId="0" applyNumberFormat="1" applyFont="1" applyFill="1"/>
    <xf numFmtId="180" fontId="8" fillId="2" borderId="0" xfId="0" applyNumberFormat="1" applyFont="1" applyFill="1" applyAlignment="1">
      <alignment horizontal="center"/>
    </xf>
    <xf numFmtId="180" fontId="8" fillId="4" borderId="0" xfId="0" applyNumberFormat="1" applyFont="1" applyFill="1" applyAlignment="1">
      <alignment horizontal="center"/>
    </xf>
    <xf numFmtId="9" fontId="7" fillId="5" borderId="0" xfId="0" applyNumberFormat="1" applyFont="1" applyFill="1"/>
    <xf numFmtId="180" fontId="9" fillId="0" borderId="0" xfId="0" applyNumberFormat="1" applyFont="1" applyAlignment="1">
      <alignment horizontal="right"/>
    </xf>
    <xf numFmtId="180" fontId="9" fillId="5" borderId="0" xfId="0" applyNumberFormat="1" applyFont="1" applyFill="1" applyAlignment="1">
      <alignment horizontal="right"/>
    </xf>
    <xf numFmtId="0" fontId="5" fillId="0" borderId="0" xfId="0" applyFont="1"/>
    <xf numFmtId="0" fontId="1" fillId="5" borderId="0" xfId="0" applyFont="1" applyFill="1"/>
    <xf numFmtId="180" fontId="6" fillId="0" borderId="0" xfId="0" applyNumberFormat="1" applyFont="1" applyAlignment="1">
      <alignment horizontal="right"/>
    </xf>
    <xf numFmtId="9" fontId="9" fillId="5" borderId="0" xfId="0" applyNumberFormat="1" applyFont="1" applyFill="1" applyAlignment="1">
      <alignment horizontal="right"/>
    </xf>
    <xf numFmtId="182" fontId="9" fillId="0" borderId="0" xfId="0" applyNumberFormat="1" applyFont="1" applyAlignment="1">
      <alignment horizontal="right"/>
    </xf>
    <xf numFmtId="182" fontId="6" fillId="0" borderId="0" xfId="0" applyNumberFormat="1" applyFont="1" applyAlignment="1">
      <alignment horizontal="right"/>
    </xf>
    <xf numFmtId="0" fontId="3" fillId="2" borderId="0" xfId="0" applyFont="1" applyFill="1"/>
    <xf numFmtId="0" fontId="1" fillId="0" borderId="0" xfId="0" applyFont="1"/>
    <xf numFmtId="183" fontId="1" fillId="0" borderId="0" xfId="0" applyNumberFormat="1" applyFont="1"/>
    <xf numFmtId="10" fontId="1" fillId="0" borderId="0" xfId="0" applyNumberFormat="1" applyFont="1"/>
    <xf numFmtId="0" fontId="8" fillId="2" borderId="0" xfId="0" applyFont="1" applyFill="1" applyAlignment="1">
      <alignment horizontal="right"/>
    </xf>
    <xf numFmtId="181" fontId="7" fillId="5" borderId="0" xfId="0" applyNumberFormat="1" applyFont="1" applyFill="1"/>
    <xf numFmtId="181" fontId="1" fillId="5" borderId="0" xfId="0" applyNumberFormat="1" applyFont="1" applyFill="1"/>
    <xf numFmtId="181" fontId="7" fillId="5" borderId="0" xfId="0" applyNumberFormat="1" applyFont="1" applyFill="1" applyAlignment="1">
      <alignment horizontal="right"/>
    </xf>
    <xf numFmtId="49" fontId="7" fillId="0" borderId="0" xfId="0" applyNumberFormat="1" applyFont="1"/>
    <xf numFmtId="49" fontId="8" fillId="2" borderId="0" xfId="0" applyNumberFormat="1" applyFont="1" applyFill="1" applyAlignment="1">
      <alignment horizontal="center"/>
    </xf>
    <xf numFmtId="183" fontId="9" fillId="5" borderId="0" xfId="0" applyNumberFormat="1" applyFont="1" applyFill="1" applyAlignment="1">
      <alignment horizontal="right"/>
    </xf>
    <xf numFmtId="10" fontId="9" fillId="5" borderId="0" xfId="0" applyNumberFormat="1" applyFont="1" applyFill="1" applyAlignment="1">
      <alignment horizontal="right"/>
    </xf>
    <xf numFmtId="181" fontId="1" fillId="0" borderId="0" xfId="0" applyNumberFormat="1" applyFont="1"/>
    <xf numFmtId="184" fontId="1" fillId="0" borderId="0" xfId="0" applyNumberFormat="1" applyFont="1"/>
    <xf numFmtId="0" fontId="12" fillId="2" borderId="0" xfId="0" applyFont="1" applyFill="1" applyAlignment="1">
      <alignment horizontal="center"/>
    </xf>
    <xf numFmtId="0" fontId="12" fillId="2" borderId="0" xfId="0" applyFont="1" applyFill="1"/>
    <xf numFmtId="1" fontId="1" fillId="0" borderId="0" xfId="0" applyNumberFormat="1" applyFont="1"/>
    <xf numFmtId="0" fontId="13" fillId="0" borderId="0" xfId="0" applyFont="1"/>
    <xf numFmtId="176" fontId="1" fillId="0" borderId="0" xfId="0" applyNumberFormat="1" applyFont="1"/>
    <xf numFmtId="180" fontId="8" fillId="2" borderId="0" xfId="0" applyNumberFormat="1" applyFont="1" applyFill="1" applyAlignment="1">
      <alignment horizontal="center"/>
    </xf>
    <xf numFmtId="0" fontId="0" fillId="0" borderId="0" xfId="0"/>
    <xf numFmtId="0" fontId="3" fillId="2" borderId="0" xfId="0" applyFont="1" applyFill="1" applyAlignment="1">
      <alignment horizontal="right"/>
    </xf>
    <xf numFmtId="0" fontId="15" fillId="0" borderId="1" xfId="0" applyFont="1" applyBorder="1"/>
    <xf numFmtId="0" fontId="17" fillId="0" borderId="1" xfId="0" applyFont="1" applyBorder="1"/>
    <xf numFmtId="0" fontId="19" fillId="2" borderId="1" xfId="0" applyFont="1" applyFill="1" applyBorder="1"/>
    <xf numFmtId="176" fontId="20" fillId="2" borderId="4" xfId="0" applyNumberFormat="1" applyFont="1" applyFill="1" applyBorder="1"/>
    <xf numFmtId="0" fontId="20" fillId="2" borderId="5" xfId="0" applyFont="1" applyFill="1" applyBorder="1"/>
    <xf numFmtId="0" fontId="21" fillId="0" borderId="6" xfId="0" applyFont="1" applyBorder="1"/>
    <xf numFmtId="0" fontId="21" fillId="0" borderId="7" xfId="0" applyFont="1" applyBorder="1"/>
    <xf numFmtId="0" fontId="15" fillId="0" borderId="10" xfId="0" applyFont="1" applyBorder="1"/>
    <xf numFmtId="0" fontId="22" fillId="4" borderId="16" xfId="0" applyFont="1" applyFill="1" applyBorder="1"/>
    <xf numFmtId="177" fontId="23" fillId="0" borderId="20" xfId="0" applyNumberFormat="1" applyFont="1" applyBorder="1"/>
    <xf numFmtId="0" fontId="20" fillId="2" borderId="4" xfId="0" applyFont="1" applyFill="1" applyBorder="1"/>
    <xf numFmtId="0" fontId="15" fillId="0" borderId="19" xfId="0" applyFont="1" applyBorder="1"/>
    <xf numFmtId="0" fontId="15" fillId="0" borderId="12" xfId="0" applyFont="1" applyBorder="1"/>
    <xf numFmtId="0" fontId="21" fillId="0" borderId="13" xfId="0" applyFont="1" applyBorder="1"/>
    <xf numFmtId="176" fontId="23" fillId="0" borderId="20" xfId="0" applyNumberFormat="1" applyFont="1" applyBorder="1"/>
    <xf numFmtId="0" fontId="15" fillId="0" borderId="2" xfId="0" applyFont="1" applyBorder="1"/>
    <xf numFmtId="2" fontId="24" fillId="0" borderId="22" xfId="0" applyNumberFormat="1" applyFont="1" applyBorder="1"/>
    <xf numFmtId="0" fontId="25" fillId="4" borderId="21" xfId="0" applyFont="1" applyFill="1" applyBorder="1"/>
    <xf numFmtId="0" fontId="17" fillId="0" borderId="2" xfId="0" applyFont="1" applyBorder="1"/>
    <xf numFmtId="0" fontId="18" fillId="2" borderId="4" xfId="0" applyFont="1" applyFill="1" applyBorder="1"/>
    <xf numFmtId="0" fontId="15" fillId="0" borderId="25" xfId="0" applyFont="1" applyBorder="1"/>
    <xf numFmtId="0" fontId="15" fillId="0" borderId="26" xfId="0" applyFont="1" applyBorder="1"/>
    <xf numFmtId="0" fontId="15" fillId="0" borderId="27" xfId="0" applyFont="1" applyBorder="1"/>
    <xf numFmtId="0" fontId="5" fillId="0" borderId="29" xfId="0" applyFont="1" applyBorder="1"/>
    <xf numFmtId="0" fontId="16" fillId="0" borderId="1" xfId="0" applyFont="1" applyBorder="1"/>
    <xf numFmtId="0" fontId="26" fillId="0" borderId="1"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2"/>
  <sheetViews>
    <sheetView tabSelected="1" workbookViewId="0"/>
  </sheetViews>
  <sheetFormatPr baseColWidth="10" defaultColWidth="12.6640625" defaultRowHeight="15.75" customHeight="1"/>
  <cols>
    <col min="1" max="1" width="1.6640625" customWidth="1"/>
    <col min="2" max="2" width="26.83203125" customWidth="1"/>
    <col min="3" max="3" width="20.1640625" customWidth="1"/>
    <col min="4" max="4" width="23.83203125" customWidth="1"/>
    <col min="5" max="5" width="15.83203125" customWidth="1"/>
    <col min="6" max="6" width="23.6640625" customWidth="1"/>
    <col min="7" max="7" width="34.1640625" customWidth="1"/>
    <col min="8" max="8" width="18.6640625" customWidth="1"/>
    <col min="9" max="9" width="19.6640625" customWidth="1"/>
    <col min="10" max="10" width="18.1640625" customWidth="1"/>
  </cols>
  <sheetData>
    <row r="1" spans="1:25" ht="8.25" customHeight="1">
      <c r="A1" s="1"/>
      <c r="B1" s="1"/>
      <c r="C1" s="1"/>
      <c r="D1" s="1"/>
      <c r="E1" s="1"/>
      <c r="F1" s="1"/>
      <c r="G1" s="1"/>
      <c r="H1" s="1"/>
      <c r="I1" s="1"/>
      <c r="J1" s="1"/>
      <c r="K1" s="1"/>
      <c r="L1" s="1"/>
      <c r="M1" s="1"/>
      <c r="N1" s="1"/>
      <c r="O1" s="1"/>
      <c r="P1" s="1"/>
      <c r="Q1" s="1"/>
      <c r="R1" s="1"/>
      <c r="S1" s="1"/>
      <c r="T1" s="1"/>
      <c r="U1" s="1"/>
      <c r="V1" s="1"/>
      <c r="W1" s="1"/>
      <c r="X1" s="1"/>
      <c r="Y1" s="1"/>
    </row>
    <row r="2" spans="1:25" ht="16">
      <c r="A2" s="1"/>
      <c r="B2" s="2" t="s">
        <v>0</v>
      </c>
      <c r="C2" s="1"/>
      <c r="D2" s="1"/>
      <c r="E2" s="1"/>
      <c r="F2" s="1"/>
      <c r="G2" s="3"/>
      <c r="H2" s="1"/>
      <c r="I2" s="1"/>
      <c r="J2" s="1"/>
      <c r="K2" s="1"/>
      <c r="L2" s="1"/>
      <c r="M2" s="1"/>
      <c r="N2" s="1"/>
      <c r="O2" s="1"/>
      <c r="P2" s="1"/>
      <c r="Q2" s="1"/>
      <c r="R2" s="1"/>
      <c r="S2" s="1"/>
      <c r="T2" s="1"/>
      <c r="U2" s="1"/>
      <c r="V2" s="1"/>
      <c r="W2" s="1"/>
      <c r="X2" s="1"/>
      <c r="Y2" s="1"/>
    </row>
    <row r="3" spans="1:25" ht="33">
      <c r="A3" s="1"/>
      <c r="B3" s="4" t="s">
        <v>162</v>
      </c>
      <c r="C3" s="1"/>
      <c r="D3" s="1"/>
      <c r="E3" s="1"/>
      <c r="F3" s="1"/>
      <c r="G3" s="3"/>
      <c r="H3" s="1"/>
      <c r="I3" s="1"/>
      <c r="J3" s="1"/>
      <c r="K3" s="1"/>
      <c r="L3" s="1"/>
      <c r="M3" s="1"/>
      <c r="N3" s="1"/>
      <c r="O3" s="1"/>
      <c r="P3" s="1"/>
      <c r="Q3" s="1"/>
      <c r="R3" s="1"/>
      <c r="S3" s="1"/>
      <c r="T3" s="1"/>
      <c r="U3" s="1"/>
      <c r="V3" s="1"/>
      <c r="W3" s="1"/>
      <c r="X3" s="1"/>
      <c r="Y3" s="1"/>
    </row>
    <row r="4" spans="1:25" ht="20" customHeight="1">
      <c r="A4" s="1"/>
      <c r="B4" s="98" t="s">
        <v>1</v>
      </c>
      <c r="C4" s="1"/>
      <c r="D4" s="1"/>
      <c r="E4" s="1"/>
      <c r="F4" s="1"/>
      <c r="G4" s="3"/>
      <c r="H4" s="1"/>
      <c r="I4" s="1"/>
      <c r="J4" s="1"/>
      <c r="K4" s="1"/>
      <c r="L4" s="1"/>
      <c r="M4" s="1"/>
      <c r="N4" s="1"/>
      <c r="O4" s="1"/>
      <c r="P4" s="1"/>
      <c r="Q4" s="1"/>
      <c r="R4" s="1"/>
      <c r="S4" s="1"/>
      <c r="T4" s="1"/>
      <c r="U4" s="1"/>
      <c r="V4" s="1"/>
      <c r="W4" s="1"/>
      <c r="X4" s="1"/>
      <c r="Y4" s="1"/>
    </row>
    <row r="5" spans="1:25" ht="13.5" customHeight="1">
      <c r="A5" s="1"/>
      <c r="B5" s="3"/>
      <c r="C5" s="1"/>
      <c r="D5" s="1"/>
      <c r="E5" s="1"/>
      <c r="F5" s="1"/>
      <c r="G5" s="3"/>
      <c r="H5" s="1"/>
      <c r="I5" s="1"/>
      <c r="J5" s="1"/>
      <c r="K5" s="1"/>
      <c r="L5" s="1"/>
      <c r="M5" s="1"/>
      <c r="N5" s="1"/>
      <c r="O5" s="1"/>
      <c r="P5" s="1"/>
      <c r="Q5" s="1"/>
      <c r="R5" s="1"/>
      <c r="S5" s="1"/>
      <c r="T5" s="1"/>
      <c r="U5" s="1"/>
      <c r="V5" s="1"/>
      <c r="W5" s="1"/>
      <c r="X5" s="1"/>
      <c r="Y5" s="1"/>
    </row>
    <row r="6" spans="1:25" ht="24">
      <c r="A6" s="1"/>
      <c r="B6" s="99" t="s">
        <v>2</v>
      </c>
      <c r="C6" s="1"/>
      <c r="D6" s="1"/>
      <c r="E6" s="1"/>
      <c r="F6" s="1"/>
      <c r="G6" s="3"/>
      <c r="H6" s="1"/>
      <c r="I6" s="1"/>
      <c r="J6" s="1"/>
      <c r="K6" s="1"/>
      <c r="L6" s="1"/>
      <c r="M6" s="1"/>
      <c r="N6" s="1"/>
      <c r="O6" s="1"/>
      <c r="P6" s="1"/>
      <c r="Q6" s="1"/>
      <c r="R6" s="1"/>
      <c r="S6" s="1"/>
      <c r="T6" s="1"/>
      <c r="U6" s="1"/>
      <c r="V6" s="1"/>
      <c r="W6" s="1"/>
      <c r="X6" s="1"/>
      <c r="Y6" s="1"/>
    </row>
    <row r="7" spans="1:25" ht="17">
      <c r="A7" s="1"/>
      <c r="B7" s="98" t="s">
        <v>3</v>
      </c>
      <c r="C7" s="1"/>
      <c r="D7" s="1"/>
      <c r="E7" s="1"/>
      <c r="F7" s="1"/>
      <c r="G7" s="3"/>
      <c r="H7" s="1"/>
      <c r="I7" s="1"/>
      <c r="J7" s="1"/>
      <c r="K7" s="1"/>
      <c r="L7" s="1"/>
      <c r="M7" s="1"/>
      <c r="N7" s="1"/>
      <c r="O7" s="1"/>
      <c r="P7" s="1"/>
      <c r="Q7" s="1"/>
      <c r="R7" s="1"/>
      <c r="S7" s="1"/>
      <c r="T7" s="1"/>
      <c r="U7" s="1"/>
      <c r="V7" s="1"/>
      <c r="W7" s="1"/>
      <c r="X7" s="1"/>
      <c r="Y7" s="1"/>
    </row>
    <row r="8" spans="1:25" ht="7.5" customHeight="1">
      <c r="A8" s="1"/>
      <c r="B8" s="3"/>
      <c r="C8" s="1"/>
      <c r="D8" s="1"/>
      <c r="E8" s="1"/>
      <c r="F8" s="1"/>
      <c r="G8" s="3"/>
      <c r="H8" s="1"/>
      <c r="I8" s="1"/>
      <c r="J8" s="1"/>
      <c r="K8" s="1"/>
      <c r="L8" s="1"/>
      <c r="M8" s="1"/>
      <c r="N8" s="1"/>
      <c r="O8" s="1"/>
      <c r="P8" s="1"/>
      <c r="Q8" s="1"/>
      <c r="R8" s="1"/>
      <c r="S8" s="1"/>
      <c r="T8" s="1"/>
      <c r="U8" s="1"/>
      <c r="V8" s="1"/>
      <c r="W8" s="1"/>
      <c r="X8" s="1"/>
      <c r="Y8" s="1"/>
    </row>
    <row r="9" spans="1:25" ht="7.5" customHeight="1">
      <c r="A9" s="1"/>
      <c r="B9" s="3"/>
      <c r="C9" s="1"/>
      <c r="D9" s="1"/>
      <c r="E9" s="1"/>
      <c r="F9" s="1"/>
      <c r="G9" s="3"/>
      <c r="H9" s="1"/>
      <c r="I9" s="1"/>
      <c r="J9" s="1"/>
      <c r="K9" s="1"/>
      <c r="L9" s="1"/>
      <c r="M9" s="1"/>
      <c r="N9" s="1"/>
      <c r="O9" s="1"/>
      <c r="P9" s="1"/>
      <c r="Q9" s="1"/>
      <c r="R9" s="1"/>
      <c r="S9" s="1"/>
      <c r="T9" s="1"/>
      <c r="U9" s="1"/>
      <c r="V9" s="1"/>
      <c r="W9" s="1"/>
      <c r="X9" s="1"/>
      <c r="Y9" s="1"/>
    </row>
    <row r="10" spans="1:25" ht="20">
      <c r="A10" s="1"/>
      <c r="B10" s="100" t="s">
        <v>4</v>
      </c>
      <c r="C10" s="1"/>
      <c r="D10" s="1"/>
      <c r="E10" s="1"/>
      <c r="F10" s="1"/>
      <c r="G10" s="100" t="s">
        <v>5</v>
      </c>
      <c r="H10" s="1"/>
      <c r="I10" s="1"/>
      <c r="J10" s="1"/>
      <c r="K10" s="1"/>
      <c r="L10" s="1"/>
      <c r="M10" s="1"/>
      <c r="N10" s="1"/>
      <c r="O10" s="1"/>
      <c r="P10" s="1"/>
      <c r="Q10" s="1"/>
      <c r="R10" s="1"/>
      <c r="S10" s="1"/>
      <c r="T10" s="1"/>
      <c r="U10" s="1"/>
      <c r="V10" s="1"/>
      <c r="W10" s="1"/>
      <c r="X10" s="1"/>
      <c r="Y10" s="1"/>
    </row>
    <row r="11" spans="1:25" ht="17">
      <c r="A11" s="1"/>
      <c r="B11" s="98" t="s">
        <v>6</v>
      </c>
      <c r="C11" s="1"/>
      <c r="D11" s="1"/>
      <c r="E11" s="1"/>
      <c r="F11" s="1"/>
      <c r="G11" s="98" t="s">
        <v>7</v>
      </c>
      <c r="H11" s="1"/>
      <c r="I11" s="1"/>
      <c r="J11" s="1"/>
      <c r="K11" s="1"/>
      <c r="L11" s="1"/>
      <c r="M11" s="1"/>
      <c r="N11" s="1"/>
      <c r="O11" s="1"/>
      <c r="P11" s="1"/>
      <c r="Q11" s="1"/>
      <c r="R11" s="1"/>
      <c r="S11" s="1"/>
      <c r="T11" s="1"/>
      <c r="U11" s="1"/>
      <c r="V11" s="1"/>
      <c r="W11" s="1"/>
      <c r="X11" s="1"/>
      <c r="Y11" s="1"/>
    </row>
    <row r="12" spans="1:25" ht="7.5" customHeight="1">
      <c r="A12" s="1"/>
      <c r="B12" s="1"/>
      <c r="C12" s="1"/>
      <c r="D12" s="1"/>
      <c r="E12" s="1"/>
      <c r="F12" s="1"/>
      <c r="G12" s="1"/>
      <c r="H12" s="1"/>
      <c r="I12" s="1"/>
      <c r="J12" s="1"/>
      <c r="K12" s="1"/>
      <c r="L12" s="1"/>
      <c r="M12" s="1"/>
      <c r="N12" s="1"/>
      <c r="O12" s="1"/>
      <c r="P12" s="1"/>
      <c r="Q12" s="1"/>
      <c r="R12" s="1"/>
      <c r="S12" s="1"/>
      <c r="T12" s="1"/>
      <c r="U12" s="1"/>
      <c r="V12" s="1"/>
      <c r="W12" s="1"/>
      <c r="X12" s="1"/>
      <c r="Y12" s="1"/>
    </row>
    <row r="13" spans="1:25" ht="7.5" customHeight="1">
      <c r="A13" s="1"/>
      <c r="B13" s="6"/>
      <c r="C13" s="6"/>
      <c r="D13" s="6"/>
      <c r="E13" s="6"/>
      <c r="F13" s="1"/>
      <c r="G13" s="6"/>
      <c r="H13" s="6"/>
      <c r="I13" s="6"/>
      <c r="J13" s="6"/>
      <c r="K13" s="1"/>
      <c r="L13" s="1"/>
      <c r="M13" s="1"/>
      <c r="N13" s="1"/>
      <c r="O13" s="1"/>
      <c r="P13" s="1"/>
      <c r="Q13" s="1"/>
      <c r="R13" s="1"/>
      <c r="S13" s="1"/>
      <c r="T13" s="1"/>
      <c r="U13" s="1"/>
      <c r="V13" s="1"/>
      <c r="W13" s="1"/>
      <c r="X13" s="1"/>
      <c r="Y13" s="1"/>
    </row>
    <row r="14" spans="1:25" ht="17">
      <c r="A14" s="7"/>
      <c r="B14" s="101" t="s">
        <v>8</v>
      </c>
      <c r="C14" s="102" t="s">
        <v>9</v>
      </c>
      <c r="D14" s="103"/>
      <c r="E14" s="104"/>
      <c r="F14" s="8"/>
      <c r="G14" s="108" t="s">
        <v>10</v>
      </c>
      <c r="H14" s="102" t="s">
        <v>9</v>
      </c>
      <c r="I14" s="103"/>
      <c r="J14" s="104"/>
      <c r="K14" s="9"/>
      <c r="L14" s="1"/>
      <c r="M14" s="1"/>
      <c r="N14" s="1"/>
      <c r="O14" s="1"/>
      <c r="P14" s="1"/>
      <c r="Q14" s="1"/>
      <c r="R14" s="1"/>
      <c r="S14" s="1"/>
      <c r="T14" s="1"/>
      <c r="U14" s="1"/>
      <c r="V14" s="1"/>
      <c r="W14" s="1"/>
      <c r="X14" s="1"/>
      <c r="Y14" s="1"/>
    </row>
    <row r="15" spans="1:25" ht="17">
      <c r="A15" s="7"/>
      <c r="B15" s="105" t="s">
        <v>11</v>
      </c>
      <c r="C15" s="10"/>
      <c r="D15" s="10"/>
      <c r="E15" s="10"/>
      <c r="F15" s="8"/>
      <c r="G15" s="105" t="s">
        <v>12</v>
      </c>
      <c r="H15" s="105" t="s">
        <v>13</v>
      </c>
      <c r="I15" s="105" t="s">
        <v>14</v>
      </c>
      <c r="J15" s="105" t="s">
        <v>15</v>
      </c>
      <c r="K15" s="9"/>
      <c r="L15" s="1"/>
      <c r="M15" s="1"/>
      <c r="N15" s="1"/>
      <c r="O15" s="1"/>
      <c r="P15" s="1"/>
      <c r="Q15" s="1"/>
      <c r="R15" s="1"/>
      <c r="S15" s="1"/>
      <c r="T15" s="1"/>
      <c r="U15" s="1"/>
      <c r="V15" s="1"/>
      <c r="W15" s="1"/>
      <c r="X15" s="1"/>
      <c r="Y15" s="1"/>
    </row>
    <row r="16" spans="1:25" ht="13">
      <c r="A16" s="7"/>
      <c r="B16" s="11">
        <v>100000</v>
      </c>
      <c r="C16" s="12"/>
      <c r="D16" s="12"/>
      <c r="E16" s="12"/>
      <c r="F16" s="8"/>
      <c r="G16" s="13">
        <f>H16/12/20/8*SUM(I16:J16)</f>
        <v>25000</v>
      </c>
      <c r="H16" s="11">
        <v>6000000</v>
      </c>
      <c r="I16" s="14">
        <v>5</v>
      </c>
      <c r="J16" s="15">
        <v>3</v>
      </c>
      <c r="K16" s="9"/>
      <c r="L16" s="1"/>
      <c r="M16" s="1"/>
      <c r="N16" s="1"/>
      <c r="O16" s="1"/>
      <c r="P16" s="1"/>
      <c r="Q16" s="1"/>
      <c r="R16" s="1"/>
      <c r="S16" s="1"/>
      <c r="T16" s="1"/>
      <c r="U16" s="1"/>
      <c r="V16" s="1"/>
      <c r="W16" s="1"/>
      <c r="X16" s="1"/>
      <c r="Y16" s="1"/>
    </row>
    <row r="17" spans="1:25" ht="17">
      <c r="A17" s="7"/>
      <c r="B17" s="105" t="s">
        <v>16</v>
      </c>
      <c r="C17" s="105" t="s">
        <v>17</v>
      </c>
      <c r="D17" s="105" t="s">
        <v>18</v>
      </c>
      <c r="E17" s="105" t="s">
        <v>19</v>
      </c>
      <c r="F17" s="8"/>
      <c r="G17" s="105" t="s">
        <v>20</v>
      </c>
      <c r="H17" s="105" t="s">
        <v>13</v>
      </c>
      <c r="I17" s="110" t="s">
        <v>21</v>
      </c>
      <c r="J17" s="111"/>
      <c r="K17" s="9"/>
      <c r="L17" s="1"/>
      <c r="M17" s="1"/>
      <c r="N17" s="1"/>
      <c r="O17" s="1"/>
      <c r="P17" s="1"/>
      <c r="Q17" s="1"/>
      <c r="R17" s="1"/>
      <c r="S17" s="1"/>
      <c r="T17" s="1"/>
      <c r="U17" s="1"/>
      <c r="V17" s="1"/>
      <c r="W17" s="1"/>
      <c r="X17" s="1"/>
      <c r="Y17" s="1"/>
    </row>
    <row r="18" spans="1:25" ht="13">
      <c r="A18" s="7"/>
      <c r="B18" s="16">
        <f>D18*E18</f>
        <v>60000</v>
      </c>
      <c r="C18" s="17">
        <v>36</v>
      </c>
      <c r="D18" s="11">
        <v>2000</v>
      </c>
      <c r="E18" s="14">
        <v>30</v>
      </c>
      <c r="F18" s="8"/>
      <c r="G18" s="13">
        <f>H18/12/I18</f>
        <v>25000</v>
      </c>
      <c r="H18" s="11">
        <v>6000000</v>
      </c>
      <c r="I18" s="14">
        <v>20</v>
      </c>
      <c r="J18" s="12"/>
      <c r="K18" s="9"/>
      <c r="L18" s="1"/>
      <c r="M18" s="1"/>
      <c r="N18" s="1"/>
      <c r="O18" s="1"/>
      <c r="P18" s="1"/>
      <c r="Q18" s="1"/>
      <c r="R18" s="1"/>
      <c r="S18" s="1"/>
      <c r="T18" s="1"/>
      <c r="U18" s="1"/>
      <c r="V18" s="1"/>
      <c r="W18" s="1"/>
      <c r="X18" s="1"/>
      <c r="Y18" s="1"/>
    </row>
    <row r="19" spans="1:25" ht="17">
      <c r="A19" s="7"/>
      <c r="B19" s="105" t="s">
        <v>22</v>
      </c>
      <c r="C19" s="18"/>
      <c r="D19" s="18"/>
      <c r="E19" s="18"/>
      <c r="F19" s="8"/>
      <c r="G19" s="105" t="s">
        <v>23</v>
      </c>
      <c r="H19" s="105" t="s">
        <v>13</v>
      </c>
      <c r="I19" s="110" t="s">
        <v>24</v>
      </c>
      <c r="J19" s="111"/>
      <c r="K19" s="9"/>
      <c r="L19" s="1"/>
      <c r="M19" s="1"/>
      <c r="N19" s="1"/>
      <c r="O19" s="1"/>
      <c r="P19" s="1"/>
      <c r="Q19" s="1"/>
      <c r="R19" s="1"/>
      <c r="S19" s="1"/>
      <c r="T19" s="1"/>
      <c r="U19" s="1"/>
      <c r="V19" s="1"/>
      <c r="W19" s="1"/>
      <c r="X19" s="1"/>
      <c r="Y19" s="1"/>
    </row>
    <row r="20" spans="1:25" ht="13">
      <c r="A20" s="7"/>
      <c r="B20" s="19">
        <v>0.6</v>
      </c>
      <c r="C20" s="20"/>
      <c r="D20" s="20"/>
      <c r="E20" s="20"/>
      <c r="F20" s="8"/>
      <c r="G20" s="16">
        <f>H20/12/I20</f>
        <v>50000</v>
      </c>
      <c r="H20" s="11">
        <v>6000000</v>
      </c>
      <c r="I20" s="14">
        <v>10</v>
      </c>
      <c r="J20" s="12"/>
      <c r="K20" s="9"/>
      <c r="L20" s="1"/>
      <c r="M20" s="1"/>
      <c r="N20" s="1"/>
      <c r="O20" s="1"/>
      <c r="P20" s="1"/>
      <c r="Q20" s="1"/>
      <c r="R20" s="1"/>
      <c r="S20" s="1"/>
      <c r="T20" s="1"/>
      <c r="U20" s="1"/>
      <c r="V20" s="1"/>
      <c r="W20" s="1"/>
      <c r="X20" s="1"/>
      <c r="Y20" s="1"/>
    </row>
    <row r="21" spans="1:25" ht="17">
      <c r="A21" s="7"/>
      <c r="B21" s="106" t="s">
        <v>25</v>
      </c>
      <c r="C21" s="21"/>
      <c r="D21" s="22"/>
      <c r="E21" s="22"/>
      <c r="F21" s="8"/>
      <c r="G21" s="109" t="s">
        <v>26</v>
      </c>
      <c r="H21" s="109" t="s">
        <v>27</v>
      </c>
      <c r="I21" s="109" t="s">
        <v>28</v>
      </c>
      <c r="J21" s="23"/>
      <c r="K21" s="9"/>
      <c r="L21" s="1"/>
      <c r="M21" s="1"/>
      <c r="N21" s="1"/>
      <c r="O21" s="1"/>
      <c r="P21" s="1"/>
      <c r="Q21" s="1"/>
      <c r="R21" s="1"/>
      <c r="S21" s="1"/>
      <c r="T21" s="1"/>
      <c r="U21" s="1"/>
      <c r="V21" s="1"/>
      <c r="W21" s="1"/>
      <c r="X21" s="1"/>
      <c r="Y21" s="1"/>
    </row>
    <row r="22" spans="1:25" ht="14">
      <c r="A22" s="7"/>
      <c r="B22" s="107">
        <f>(B16+B18*C18)*B20</f>
        <v>1356000</v>
      </c>
      <c r="C22" s="24"/>
      <c r="D22" s="5"/>
      <c r="E22" s="5"/>
      <c r="F22" s="8"/>
      <c r="G22" s="25">
        <f>H22/I22</f>
        <v>300000</v>
      </c>
      <c r="H22" s="11">
        <v>3000000</v>
      </c>
      <c r="I22" s="26">
        <v>10</v>
      </c>
      <c r="J22" s="27"/>
      <c r="K22" s="9"/>
      <c r="L22" s="1"/>
      <c r="M22" s="1"/>
      <c r="N22" s="1"/>
      <c r="O22" s="1"/>
      <c r="P22" s="1"/>
      <c r="Q22" s="1"/>
      <c r="R22" s="1"/>
      <c r="S22" s="1"/>
      <c r="T22" s="1"/>
      <c r="U22" s="1"/>
      <c r="V22" s="1"/>
      <c r="W22" s="1"/>
      <c r="X22" s="1"/>
      <c r="Y22" s="1"/>
    </row>
    <row r="23" spans="1:25" ht="14">
      <c r="A23" s="7"/>
      <c r="B23" s="28"/>
      <c r="C23" s="1"/>
      <c r="D23" s="1"/>
      <c r="E23" s="1"/>
      <c r="F23" s="7"/>
      <c r="G23" s="106" t="s">
        <v>29</v>
      </c>
      <c r="H23" s="21"/>
      <c r="I23" s="22"/>
      <c r="J23" s="22"/>
      <c r="K23" s="1"/>
      <c r="L23" s="1"/>
      <c r="M23" s="1"/>
      <c r="N23" s="1"/>
      <c r="O23" s="1"/>
      <c r="P23" s="1"/>
      <c r="Q23" s="1"/>
      <c r="R23" s="1"/>
      <c r="S23" s="1"/>
      <c r="T23" s="1"/>
      <c r="U23" s="1"/>
      <c r="V23" s="1"/>
      <c r="W23" s="1"/>
      <c r="X23" s="1"/>
      <c r="Y23" s="1"/>
    </row>
    <row r="24" spans="1:25" ht="14">
      <c r="A24" s="7"/>
      <c r="B24" s="28"/>
      <c r="C24" s="1"/>
      <c r="D24" s="1"/>
      <c r="E24" s="1"/>
      <c r="F24" s="7"/>
      <c r="G24" s="112">
        <f>SUM(G16,G18,G20,G22)</f>
        <v>400000</v>
      </c>
      <c r="H24" s="24"/>
      <c r="I24" s="5"/>
      <c r="J24" s="5"/>
      <c r="K24" s="1"/>
      <c r="L24" s="1"/>
      <c r="M24" s="1"/>
      <c r="N24" s="1"/>
      <c r="O24" s="1"/>
      <c r="P24" s="1"/>
      <c r="Q24" s="1"/>
      <c r="R24" s="1"/>
      <c r="S24" s="1"/>
      <c r="T24" s="1"/>
      <c r="U24" s="1"/>
      <c r="V24" s="1"/>
      <c r="W24" s="1"/>
      <c r="X24" s="1"/>
      <c r="Y24" s="1"/>
    </row>
    <row r="25" spans="1:25" ht="13">
      <c r="A25" s="1"/>
      <c r="B25" s="1"/>
      <c r="C25" s="1"/>
      <c r="D25" s="1"/>
      <c r="E25" s="1"/>
      <c r="F25" s="1"/>
      <c r="G25" s="28"/>
      <c r="H25" s="1"/>
      <c r="I25" s="1"/>
      <c r="J25" s="1"/>
      <c r="K25" s="1"/>
      <c r="L25" s="1"/>
      <c r="M25" s="1"/>
      <c r="N25" s="1"/>
      <c r="O25" s="1"/>
      <c r="P25" s="1"/>
      <c r="Q25" s="1"/>
      <c r="R25" s="1"/>
      <c r="S25" s="1"/>
      <c r="T25" s="1"/>
      <c r="U25" s="1"/>
      <c r="V25" s="1"/>
      <c r="W25" s="1"/>
      <c r="X25" s="1"/>
      <c r="Y25" s="1"/>
    </row>
    <row r="26" spans="1:25" ht="20">
      <c r="A26" s="1"/>
      <c r="B26" s="100" t="s">
        <v>30</v>
      </c>
      <c r="C26" s="1"/>
      <c r="D26" s="1"/>
      <c r="E26" s="1"/>
      <c r="F26" s="1"/>
      <c r="G26" s="1"/>
      <c r="H26" s="1"/>
      <c r="I26" s="1"/>
      <c r="J26" s="1"/>
      <c r="K26" s="1"/>
      <c r="L26" s="1"/>
      <c r="M26" s="1"/>
      <c r="N26" s="1"/>
      <c r="O26" s="1"/>
      <c r="P26" s="1"/>
      <c r="Q26" s="1"/>
      <c r="R26" s="1"/>
      <c r="S26" s="1"/>
      <c r="T26" s="1"/>
      <c r="U26" s="1"/>
      <c r="V26" s="1"/>
      <c r="W26" s="1"/>
      <c r="X26" s="1"/>
      <c r="Y26" s="1"/>
    </row>
    <row r="27" spans="1:25" ht="17">
      <c r="A27" s="1"/>
      <c r="B27" s="98" t="s">
        <v>31</v>
      </c>
      <c r="C27" s="1"/>
      <c r="D27" s="1"/>
      <c r="E27" s="1"/>
      <c r="F27" s="1"/>
      <c r="G27" s="1"/>
      <c r="H27" s="1"/>
      <c r="I27" s="1"/>
      <c r="J27" s="1"/>
      <c r="K27" s="1"/>
      <c r="L27" s="1"/>
      <c r="M27" s="1"/>
      <c r="N27" s="1"/>
      <c r="O27" s="1"/>
      <c r="P27" s="1"/>
      <c r="Q27" s="1"/>
      <c r="R27" s="1"/>
      <c r="S27" s="1"/>
      <c r="T27" s="1"/>
      <c r="U27" s="1"/>
      <c r="V27" s="1"/>
      <c r="W27" s="1"/>
      <c r="X27" s="1"/>
      <c r="Y27" s="1"/>
    </row>
    <row r="28" spans="1:25" ht="17">
      <c r="A28" s="1"/>
      <c r="B28" s="113" t="s">
        <v>32</v>
      </c>
      <c r="C28" s="6"/>
      <c r="D28" s="1"/>
      <c r="E28" s="1"/>
      <c r="F28" s="1"/>
      <c r="G28" s="1"/>
      <c r="H28" s="1"/>
      <c r="I28" s="1"/>
      <c r="J28" s="1"/>
      <c r="K28" s="1"/>
      <c r="L28" s="1"/>
      <c r="M28" s="1"/>
      <c r="N28" s="1"/>
      <c r="O28" s="1"/>
      <c r="P28" s="1"/>
      <c r="Q28" s="1"/>
      <c r="R28" s="1"/>
      <c r="S28" s="1"/>
      <c r="T28" s="1"/>
      <c r="U28" s="1"/>
      <c r="V28" s="1"/>
      <c r="W28" s="1"/>
      <c r="X28" s="1"/>
      <c r="Y28" s="1"/>
    </row>
    <row r="29" spans="1:25" ht="13">
      <c r="A29" s="1"/>
      <c r="B29" s="6"/>
      <c r="C29" s="6"/>
      <c r="D29" s="6"/>
      <c r="E29" s="6"/>
      <c r="F29" s="1"/>
      <c r="G29" s="1"/>
      <c r="H29" s="1"/>
      <c r="I29" s="1"/>
      <c r="J29" s="1"/>
      <c r="K29" s="1"/>
      <c r="L29" s="1"/>
      <c r="M29" s="1"/>
      <c r="N29" s="1"/>
      <c r="O29" s="1"/>
      <c r="P29" s="1"/>
      <c r="Q29" s="1"/>
      <c r="R29" s="1"/>
      <c r="S29" s="1"/>
      <c r="T29" s="1"/>
      <c r="U29" s="1"/>
      <c r="V29" s="1"/>
      <c r="W29" s="1"/>
      <c r="X29" s="1"/>
      <c r="Y29" s="1"/>
    </row>
    <row r="30" spans="1:25" ht="18">
      <c r="A30" s="7"/>
      <c r="B30" s="115" t="s">
        <v>33</v>
      </c>
      <c r="C30" s="114">
        <f>B22/G24</f>
        <v>3.39</v>
      </c>
      <c r="D30" s="29"/>
      <c r="E30" s="6"/>
      <c r="F30" s="6"/>
      <c r="G30" s="1"/>
      <c r="H30" s="1"/>
      <c r="I30" s="1"/>
      <c r="J30" s="1"/>
      <c r="K30" s="1"/>
      <c r="L30" s="1"/>
      <c r="M30" s="1"/>
      <c r="N30" s="1"/>
      <c r="O30" s="1"/>
      <c r="P30" s="1"/>
      <c r="Q30" s="1"/>
      <c r="R30" s="1"/>
      <c r="S30" s="1"/>
      <c r="T30" s="1"/>
      <c r="U30" s="1"/>
      <c r="V30" s="1"/>
      <c r="W30" s="1"/>
      <c r="X30" s="1"/>
      <c r="Y30" s="1"/>
    </row>
    <row r="31" spans="1:25" ht="13">
      <c r="A31" s="7"/>
      <c r="B31" s="30"/>
      <c r="C31" s="30"/>
      <c r="D31" s="6"/>
      <c r="E31" s="6"/>
      <c r="F31" s="6"/>
      <c r="G31" s="1"/>
      <c r="H31" s="1"/>
      <c r="I31" s="1"/>
      <c r="J31" s="1"/>
      <c r="K31" s="1"/>
      <c r="L31" s="1"/>
      <c r="M31" s="1"/>
      <c r="N31" s="1"/>
      <c r="O31" s="1"/>
      <c r="P31" s="1"/>
      <c r="Q31" s="1"/>
      <c r="R31" s="1"/>
      <c r="S31" s="1"/>
      <c r="T31" s="1"/>
      <c r="U31" s="1"/>
      <c r="V31" s="1"/>
      <c r="W31" s="1"/>
      <c r="X31" s="1"/>
      <c r="Y31" s="1"/>
    </row>
    <row r="32" spans="1:25" ht="13">
      <c r="A32" s="1"/>
      <c r="B32" s="6"/>
      <c r="C32" s="6"/>
      <c r="D32" s="6"/>
      <c r="E32" s="6"/>
      <c r="F32" s="6"/>
      <c r="G32" s="1"/>
      <c r="H32" s="1"/>
      <c r="I32" s="1"/>
      <c r="J32" s="1"/>
      <c r="K32" s="1"/>
      <c r="L32" s="1"/>
      <c r="M32" s="1"/>
      <c r="N32" s="1"/>
      <c r="O32" s="1"/>
      <c r="P32" s="1"/>
      <c r="Q32" s="1"/>
      <c r="R32" s="1"/>
      <c r="S32" s="1"/>
      <c r="T32" s="1"/>
      <c r="U32" s="1"/>
      <c r="V32" s="1"/>
      <c r="W32" s="1"/>
      <c r="X32" s="1"/>
      <c r="Y32" s="1"/>
    </row>
    <row r="33" spans="1:25" ht="13">
      <c r="A33" s="1"/>
      <c r="B33" s="6"/>
      <c r="C33" s="6"/>
      <c r="D33" s="6"/>
      <c r="E33" s="6"/>
      <c r="F33" s="6"/>
      <c r="G33" s="1"/>
      <c r="H33" s="1"/>
      <c r="I33" s="1"/>
      <c r="J33" s="1"/>
      <c r="K33" s="1"/>
      <c r="L33" s="1"/>
      <c r="M33" s="1"/>
      <c r="N33" s="1"/>
      <c r="O33" s="1"/>
      <c r="P33" s="1"/>
      <c r="Q33" s="1"/>
      <c r="R33" s="1"/>
      <c r="S33" s="1"/>
      <c r="T33" s="1"/>
      <c r="U33" s="1"/>
      <c r="V33" s="1"/>
      <c r="W33" s="1"/>
      <c r="X33" s="1"/>
      <c r="Y33" s="1"/>
    </row>
    <row r="34" spans="1:25" ht="13">
      <c r="A34" s="1"/>
      <c r="B34" s="6"/>
      <c r="C34" s="6"/>
      <c r="D34" s="6"/>
      <c r="E34" s="6"/>
      <c r="F34" s="6"/>
      <c r="G34" s="1"/>
      <c r="H34" s="1"/>
      <c r="I34" s="1"/>
      <c r="J34" s="1"/>
      <c r="K34" s="1"/>
      <c r="L34" s="1"/>
      <c r="M34" s="1"/>
      <c r="N34" s="1"/>
      <c r="O34" s="1"/>
      <c r="P34" s="1"/>
      <c r="Q34" s="1"/>
      <c r="R34" s="1"/>
      <c r="S34" s="1"/>
      <c r="T34" s="1"/>
      <c r="U34" s="1"/>
      <c r="V34" s="1"/>
      <c r="W34" s="1"/>
      <c r="X34" s="1"/>
      <c r="Y34" s="1"/>
    </row>
    <row r="35" spans="1:25" ht="24">
      <c r="A35" s="1"/>
      <c r="B35" s="116" t="s">
        <v>34</v>
      </c>
      <c r="C35" s="6"/>
      <c r="D35" s="113" t="s">
        <v>35</v>
      </c>
      <c r="E35" s="6"/>
      <c r="F35" s="6"/>
      <c r="G35" s="1"/>
      <c r="H35" s="1"/>
      <c r="I35" s="1"/>
      <c r="J35" s="1"/>
      <c r="K35" s="1"/>
      <c r="L35" s="1"/>
      <c r="M35" s="1"/>
      <c r="N35" s="1"/>
      <c r="O35" s="1"/>
      <c r="P35" s="1"/>
      <c r="Q35" s="1"/>
      <c r="R35" s="1"/>
      <c r="S35" s="1"/>
      <c r="T35" s="1"/>
      <c r="U35" s="1"/>
      <c r="V35" s="1"/>
      <c r="W35" s="1"/>
      <c r="X35" s="1"/>
      <c r="Y35" s="1"/>
    </row>
    <row r="36" spans="1:25" ht="17">
      <c r="A36" s="7"/>
      <c r="B36" s="117" t="s">
        <v>8</v>
      </c>
      <c r="C36" s="117" t="s">
        <v>36</v>
      </c>
      <c r="D36" s="117" t="s">
        <v>37</v>
      </c>
      <c r="E36" s="31"/>
      <c r="F36" s="29"/>
      <c r="G36" s="1"/>
      <c r="H36" s="1"/>
      <c r="I36" s="1"/>
      <c r="J36" s="1"/>
      <c r="K36" s="1"/>
      <c r="L36" s="1"/>
      <c r="M36" s="1"/>
      <c r="N36" s="1"/>
      <c r="O36" s="1"/>
      <c r="P36" s="1"/>
      <c r="Q36" s="1"/>
      <c r="R36" s="1"/>
      <c r="S36" s="1"/>
      <c r="T36" s="1"/>
      <c r="U36" s="1"/>
      <c r="V36" s="1"/>
      <c r="W36" s="1"/>
      <c r="X36" s="1"/>
      <c r="Y36" s="1"/>
    </row>
    <row r="37" spans="1:25" ht="17">
      <c r="A37" s="7"/>
      <c r="B37" s="118" t="s">
        <v>38</v>
      </c>
      <c r="C37" s="32">
        <v>1</v>
      </c>
      <c r="D37" s="121"/>
      <c r="E37" s="121"/>
      <c r="F37" s="9"/>
      <c r="G37" s="9"/>
      <c r="H37" s="1"/>
      <c r="I37" s="1"/>
      <c r="J37" s="1"/>
      <c r="K37" s="1"/>
      <c r="L37" s="1"/>
      <c r="M37" s="1"/>
      <c r="N37" s="1"/>
      <c r="O37" s="1"/>
      <c r="P37" s="1"/>
      <c r="Q37" s="1"/>
      <c r="R37" s="1"/>
      <c r="S37" s="1"/>
      <c r="T37" s="1"/>
      <c r="U37" s="1"/>
      <c r="V37" s="1"/>
      <c r="W37" s="1"/>
      <c r="X37" s="1"/>
      <c r="Y37" s="1"/>
    </row>
    <row r="38" spans="1:25" ht="17">
      <c r="A38" s="7"/>
      <c r="B38" s="119" t="s">
        <v>39</v>
      </c>
      <c r="C38" s="33">
        <f t="shared" ref="C38:C42" si="0">C37/E38</f>
        <v>2</v>
      </c>
      <c r="D38" s="119" t="s">
        <v>40</v>
      </c>
      <c r="E38" s="34">
        <v>0.5</v>
      </c>
      <c r="F38" s="9"/>
      <c r="G38" s="9"/>
      <c r="H38" s="1"/>
      <c r="I38" s="1"/>
      <c r="J38" s="1"/>
      <c r="K38" s="1"/>
      <c r="L38" s="1"/>
      <c r="M38" s="1"/>
      <c r="N38" s="1"/>
      <c r="O38" s="1"/>
      <c r="P38" s="1"/>
      <c r="Q38" s="1"/>
      <c r="R38" s="1"/>
      <c r="S38" s="1"/>
      <c r="T38" s="1"/>
      <c r="U38" s="1"/>
      <c r="V38" s="1"/>
      <c r="W38" s="1"/>
      <c r="X38" s="1"/>
      <c r="Y38" s="1"/>
    </row>
    <row r="39" spans="1:25" ht="17">
      <c r="A39" s="7"/>
      <c r="B39" s="119" t="s">
        <v>41</v>
      </c>
      <c r="C39" s="35">
        <f t="shared" si="0"/>
        <v>6.0606060606060606</v>
      </c>
      <c r="D39" s="119" t="s">
        <v>42</v>
      </c>
      <c r="E39" s="34">
        <v>0.33</v>
      </c>
      <c r="F39" s="9"/>
      <c r="G39" s="9"/>
      <c r="H39" s="1"/>
      <c r="I39" s="1"/>
      <c r="J39" s="1"/>
      <c r="K39" s="1"/>
      <c r="L39" s="1"/>
      <c r="M39" s="1"/>
      <c r="N39" s="1"/>
      <c r="O39" s="1"/>
      <c r="P39" s="1"/>
      <c r="Q39" s="1"/>
      <c r="R39" s="1"/>
      <c r="S39" s="1"/>
      <c r="T39" s="1"/>
      <c r="U39" s="1"/>
      <c r="V39" s="1"/>
      <c r="W39" s="1"/>
      <c r="X39" s="1"/>
      <c r="Y39" s="1"/>
    </row>
    <row r="40" spans="1:25" ht="17">
      <c r="A40" s="7"/>
      <c r="B40" s="119" t="s">
        <v>43</v>
      </c>
      <c r="C40" s="35">
        <f t="shared" si="0"/>
        <v>30.303030303030301</v>
      </c>
      <c r="D40" s="119" t="s">
        <v>44</v>
      </c>
      <c r="E40" s="34">
        <v>0.2</v>
      </c>
      <c r="F40" s="9"/>
      <c r="G40" s="9"/>
      <c r="H40" s="1"/>
      <c r="I40" s="1"/>
      <c r="J40" s="1"/>
      <c r="K40" s="1"/>
      <c r="L40" s="1"/>
      <c r="M40" s="1"/>
      <c r="N40" s="1"/>
      <c r="O40" s="1"/>
      <c r="P40" s="1"/>
      <c r="Q40" s="1"/>
      <c r="R40" s="1"/>
      <c r="S40" s="1"/>
      <c r="T40" s="1"/>
      <c r="U40" s="1"/>
      <c r="V40" s="1"/>
      <c r="W40" s="1"/>
      <c r="X40" s="1"/>
      <c r="Y40" s="1"/>
    </row>
    <row r="41" spans="1:25" ht="17">
      <c r="A41" s="7"/>
      <c r="B41" s="119" t="s">
        <v>45</v>
      </c>
      <c r="C41" s="35">
        <f t="shared" si="0"/>
        <v>6060.6060606060601</v>
      </c>
      <c r="D41" s="119" t="s">
        <v>46</v>
      </c>
      <c r="E41" s="36">
        <v>5.0000000000000001E-3</v>
      </c>
      <c r="F41" s="9"/>
      <c r="G41" s="9"/>
      <c r="H41" s="1"/>
      <c r="I41" s="1"/>
      <c r="J41" s="1"/>
      <c r="K41" s="1"/>
      <c r="L41" s="1"/>
      <c r="M41" s="1"/>
      <c r="N41" s="1"/>
      <c r="O41" s="1"/>
      <c r="P41" s="1"/>
      <c r="Q41" s="1"/>
      <c r="R41" s="1"/>
      <c r="S41" s="1"/>
      <c r="T41" s="1"/>
      <c r="U41" s="1"/>
      <c r="V41" s="1"/>
      <c r="W41" s="1"/>
      <c r="X41" s="1"/>
      <c r="Y41" s="1"/>
    </row>
    <row r="42" spans="1:25" ht="17">
      <c r="A42" s="7"/>
      <c r="B42" s="120" t="s">
        <v>47</v>
      </c>
      <c r="C42" s="37">
        <f t="shared" si="0"/>
        <v>242424.2424242424</v>
      </c>
      <c r="D42" s="120" t="s">
        <v>48</v>
      </c>
      <c r="E42" s="38">
        <v>2.5000000000000001E-2</v>
      </c>
      <c r="F42" s="9"/>
      <c r="G42" s="9"/>
      <c r="H42" s="1"/>
      <c r="I42" s="1"/>
      <c r="J42" s="1"/>
      <c r="K42" s="1"/>
      <c r="L42" s="1"/>
      <c r="M42" s="1"/>
      <c r="N42" s="1"/>
      <c r="O42" s="1"/>
      <c r="P42" s="1"/>
      <c r="Q42" s="1"/>
      <c r="R42" s="1"/>
      <c r="S42" s="1"/>
      <c r="T42" s="1"/>
      <c r="U42" s="1"/>
      <c r="V42" s="1"/>
      <c r="W42" s="1"/>
      <c r="X42" s="1"/>
      <c r="Y42" s="1"/>
    </row>
    <row r="43" spans="1:25" ht="13">
      <c r="A43" s="7"/>
      <c r="B43" s="28"/>
      <c r="C43" s="28"/>
      <c r="D43" s="28"/>
      <c r="E43" s="28"/>
      <c r="F43" s="9"/>
      <c r="G43" s="9"/>
      <c r="H43" s="1"/>
      <c r="I43" s="1"/>
      <c r="J43" s="1"/>
      <c r="K43" s="1"/>
      <c r="L43" s="1"/>
      <c r="M43" s="1"/>
      <c r="N43" s="1"/>
      <c r="O43" s="1"/>
      <c r="P43" s="1"/>
      <c r="Q43" s="1"/>
      <c r="R43" s="1"/>
      <c r="S43" s="1"/>
      <c r="T43" s="1"/>
      <c r="U43" s="1"/>
      <c r="V43" s="1"/>
      <c r="W43" s="1"/>
      <c r="X43" s="1"/>
      <c r="Y43" s="1"/>
    </row>
    <row r="44" spans="1:25" ht="13">
      <c r="A44" s="1"/>
      <c r="B44" s="1"/>
      <c r="C44" s="1"/>
      <c r="D44" s="1"/>
      <c r="E44" s="1"/>
      <c r="F44" s="1"/>
      <c r="G44" s="1"/>
      <c r="H44" s="1"/>
      <c r="I44" s="1"/>
      <c r="J44" s="1"/>
      <c r="K44" s="1"/>
      <c r="L44" s="1"/>
      <c r="M44" s="1"/>
      <c r="N44" s="1"/>
      <c r="O44" s="1"/>
      <c r="P44" s="1"/>
      <c r="Q44" s="1"/>
      <c r="R44" s="1"/>
      <c r="S44" s="1"/>
      <c r="T44" s="1"/>
      <c r="U44" s="1"/>
      <c r="V44" s="1"/>
      <c r="W44" s="1"/>
      <c r="X44" s="1"/>
      <c r="Y44" s="1"/>
    </row>
    <row r="45" spans="1:25" ht="13">
      <c r="A45" s="1"/>
      <c r="B45" s="1"/>
      <c r="C45" s="1"/>
      <c r="D45" s="1"/>
      <c r="E45" s="1"/>
      <c r="F45" s="1"/>
      <c r="G45" s="1"/>
      <c r="H45" s="1"/>
      <c r="I45" s="1"/>
      <c r="J45" s="1"/>
      <c r="K45" s="1"/>
      <c r="L45" s="1"/>
      <c r="M45" s="1"/>
      <c r="N45" s="1"/>
      <c r="O45" s="1"/>
      <c r="P45" s="1"/>
      <c r="Q45" s="1"/>
      <c r="R45" s="1"/>
      <c r="S45" s="1"/>
      <c r="T45" s="1"/>
      <c r="U45" s="1"/>
      <c r="V45" s="1"/>
      <c r="W45" s="1"/>
      <c r="X45" s="1"/>
      <c r="Y45" s="1"/>
    </row>
    <row r="46" spans="1:25" ht="13">
      <c r="A46" s="1"/>
      <c r="B46" s="1"/>
      <c r="C46" s="1"/>
      <c r="D46" s="1"/>
      <c r="E46" s="1"/>
      <c r="F46" s="1"/>
      <c r="G46" s="1"/>
      <c r="H46" s="1"/>
      <c r="I46" s="1"/>
      <c r="J46" s="1"/>
      <c r="K46" s="1"/>
      <c r="L46" s="1"/>
      <c r="M46" s="1"/>
      <c r="N46" s="1"/>
      <c r="O46" s="1"/>
      <c r="P46" s="1"/>
      <c r="Q46" s="1"/>
      <c r="R46" s="1"/>
      <c r="S46" s="1"/>
      <c r="T46" s="1"/>
      <c r="U46" s="1"/>
      <c r="V46" s="1"/>
      <c r="W46" s="1"/>
      <c r="X46" s="1"/>
      <c r="Y46" s="1"/>
    </row>
    <row r="47" spans="1:25" ht="13">
      <c r="A47" s="1"/>
      <c r="B47" s="1"/>
      <c r="C47" s="1"/>
      <c r="D47" s="1"/>
      <c r="E47" s="1"/>
      <c r="F47" s="1"/>
      <c r="G47" s="1"/>
      <c r="H47" s="1"/>
      <c r="I47" s="1"/>
      <c r="J47" s="1"/>
      <c r="K47" s="1"/>
      <c r="L47" s="1"/>
      <c r="M47" s="1"/>
      <c r="N47" s="1"/>
      <c r="O47" s="1"/>
      <c r="P47" s="1"/>
      <c r="Q47" s="1"/>
      <c r="R47" s="1"/>
      <c r="S47" s="1"/>
      <c r="T47" s="1"/>
      <c r="U47" s="1"/>
      <c r="V47" s="1"/>
      <c r="W47" s="1"/>
      <c r="X47" s="1"/>
      <c r="Y47" s="1"/>
    </row>
    <row r="48" spans="1:25" ht="13">
      <c r="A48" s="1"/>
      <c r="B48" s="1"/>
      <c r="C48" s="1"/>
      <c r="D48" s="1"/>
      <c r="E48" s="1"/>
      <c r="F48" s="1"/>
      <c r="G48" s="1"/>
      <c r="H48" s="1"/>
      <c r="I48" s="1"/>
      <c r="J48" s="1"/>
      <c r="K48" s="1"/>
      <c r="L48" s="1"/>
      <c r="M48" s="1"/>
      <c r="N48" s="1"/>
      <c r="O48" s="1"/>
      <c r="P48" s="1"/>
      <c r="Q48" s="1"/>
      <c r="R48" s="1"/>
      <c r="S48" s="1"/>
      <c r="T48" s="1"/>
      <c r="U48" s="1"/>
      <c r="V48" s="1"/>
      <c r="W48" s="1"/>
      <c r="X48" s="1"/>
      <c r="Y48" s="1"/>
    </row>
    <row r="49" spans="1:25" ht="13">
      <c r="A49" s="1"/>
      <c r="B49" s="1"/>
      <c r="C49" s="1"/>
      <c r="D49" s="1"/>
      <c r="E49" s="1"/>
      <c r="F49" s="1"/>
      <c r="G49" s="1"/>
      <c r="H49" s="1"/>
      <c r="I49" s="1"/>
      <c r="J49" s="1"/>
      <c r="K49" s="1"/>
      <c r="L49" s="1"/>
      <c r="M49" s="1"/>
      <c r="N49" s="1"/>
      <c r="O49" s="1"/>
      <c r="P49" s="1"/>
      <c r="Q49" s="1"/>
      <c r="R49" s="1"/>
      <c r="S49" s="1"/>
      <c r="T49" s="1"/>
      <c r="U49" s="1"/>
      <c r="V49" s="1"/>
      <c r="W49" s="1"/>
      <c r="X49" s="1"/>
      <c r="Y49" s="1"/>
    </row>
    <row r="50" spans="1:25" ht="13">
      <c r="A50" s="1"/>
      <c r="B50" s="1"/>
      <c r="C50" s="1"/>
      <c r="D50" s="1"/>
      <c r="E50" s="1"/>
      <c r="F50" s="1"/>
      <c r="G50" s="1"/>
      <c r="H50" s="1"/>
      <c r="I50" s="1"/>
      <c r="J50" s="1"/>
      <c r="K50" s="1"/>
      <c r="L50" s="1"/>
      <c r="M50" s="1"/>
      <c r="N50" s="1"/>
      <c r="O50" s="1"/>
      <c r="P50" s="1"/>
      <c r="Q50" s="1"/>
      <c r="R50" s="1"/>
      <c r="S50" s="1"/>
      <c r="T50" s="1"/>
      <c r="U50" s="1"/>
      <c r="V50" s="1"/>
      <c r="W50" s="1"/>
      <c r="X50" s="1"/>
      <c r="Y50" s="1"/>
    </row>
    <row r="51" spans="1:25" ht="13">
      <c r="A51" s="1"/>
      <c r="B51" s="1"/>
      <c r="C51" s="1"/>
      <c r="D51" s="1"/>
      <c r="E51" s="1"/>
      <c r="F51" s="1"/>
      <c r="G51" s="1"/>
      <c r="H51" s="1"/>
      <c r="I51" s="1"/>
      <c r="J51" s="1"/>
      <c r="K51" s="1"/>
      <c r="L51" s="1"/>
      <c r="M51" s="1"/>
      <c r="N51" s="1"/>
      <c r="O51" s="1"/>
      <c r="P51" s="1"/>
      <c r="Q51" s="1"/>
      <c r="R51" s="1"/>
      <c r="S51" s="1"/>
      <c r="T51" s="1"/>
      <c r="U51" s="1"/>
      <c r="V51" s="1"/>
      <c r="W51" s="1"/>
      <c r="X51" s="1"/>
      <c r="Y51" s="1"/>
    </row>
    <row r="52" spans="1:25" ht="13">
      <c r="A52" s="1"/>
      <c r="B52" s="1"/>
      <c r="C52" s="1"/>
      <c r="D52" s="1"/>
      <c r="E52" s="1"/>
      <c r="F52" s="1"/>
      <c r="G52" s="1"/>
      <c r="H52" s="1"/>
      <c r="I52" s="1"/>
      <c r="J52" s="1"/>
      <c r="K52" s="1"/>
      <c r="L52" s="1"/>
      <c r="M52" s="1"/>
      <c r="N52" s="1"/>
      <c r="O52" s="1"/>
      <c r="P52" s="1"/>
      <c r="Q52" s="1"/>
      <c r="R52" s="1"/>
      <c r="S52" s="1"/>
      <c r="T52" s="1"/>
      <c r="U52" s="1"/>
      <c r="V52" s="1"/>
      <c r="W52" s="1"/>
      <c r="X52" s="1"/>
      <c r="Y52" s="1"/>
    </row>
    <row r="53" spans="1:25" ht="13">
      <c r="A53" s="1"/>
      <c r="B53" s="1"/>
      <c r="C53" s="1"/>
      <c r="D53" s="1"/>
      <c r="E53" s="1"/>
      <c r="F53" s="1"/>
      <c r="G53" s="1"/>
      <c r="H53" s="1"/>
      <c r="I53" s="1"/>
      <c r="J53" s="1"/>
      <c r="K53" s="1"/>
      <c r="L53" s="1"/>
      <c r="M53" s="1"/>
      <c r="N53" s="1"/>
      <c r="O53" s="1"/>
      <c r="P53" s="1"/>
      <c r="Q53" s="1"/>
      <c r="R53" s="1"/>
      <c r="S53" s="1"/>
      <c r="T53" s="1"/>
      <c r="U53" s="1"/>
      <c r="V53" s="1"/>
      <c r="W53" s="1"/>
      <c r="X53" s="1"/>
      <c r="Y53" s="1"/>
    </row>
    <row r="54" spans="1:25" ht="13">
      <c r="A54" s="1"/>
      <c r="B54" s="1"/>
      <c r="C54" s="1"/>
      <c r="D54" s="1"/>
      <c r="E54" s="1"/>
      <c r="F54" s="1"/>
      <c r="G54" s="1"/>
      <c r="H54" s="1"/>
      <c r="I54" s="1"/>
      <c r="J54" s="1"/>
      <c r="K54" s="1"/>
      <c r="L54" s="1"/>
      <c r="M54" s="1"/>
      <c r="N54" s="1"/>
      <c r="O54" s="1"/>
      <c r="P54" s="1"/>
      <c r="Q54" s="1"/>
      <c r="R54" s="1"/>
      <c r="S54" s="1"/>
      <c r="T54" s="1"/>
      <c r="U54" s="1"/>
      <c r="V54" s="1"/>
      <c r="W54" s="1"/>
      <c r="X54" s="1"/>
      <c r="Y54" s="1"/>
    </row>
    <row r="55" spans="1:25" ht="13">
      <c r="A55" s="1"/>
      <c r="B55" s="1"/>
      <c r="C55" s="1"/>
      <c r="D55" s="1"/>
      <c r="E55" s="1"/>
      <c r="F55" s="1"/>
      <c r="G55" s="1"/>
      <c r="H55" s="1"/>
      <c r="I55" s="1"/>
      <c r="J55" s="1"/>
      <c r="K55" s="1"/>
      <c r="L55" s="1"/>
      <c r="M55" s="1"/>
      <c r="N55" s="1"/>
      <c r="O55" s="1"/>
      <c r="P55" s="1"/>
      <c r="Q55" s="1"/>
      <c r="R55" s="1"/>
      <c r="S55" s="1"/>
      <c r="T55" s="1"/>
      <c r="U55" s="1"/>
      <c r="V55" s="1"/>
      <c r="W55" s="1"/>
      <c r="X55" s="1"/>
      <c r="Y55" s="1"/>
    </row>
    <row r="56" spans="1:25" ht="13">
      <c r="A56" s="1"/>
      <c r="B56" s="1"/>
      <c r="C56" s="1"/>
      <c r="D56" s="1"/>
      <c r="E56" s="1"/>
      <c r="F56" s="1"/>
      <c r="G56" s="1"/>
      <c r="H56" s="1"/>
      <c r="I56" s="1"/>
      <c r="J56" s="1"/>
      <c r="K56" s="1"/>
      <c r="L56" s="1"/>
      <c r="M56" s="1"/>
      <c r="N56" s="1"/>
      <c r="O56" s="1"/>
      <c r="P56" s="1"/>
      <c r="Q56" s="1"/>
      <c r="R56" s="1"/>
      <c r="S56" s="1"/>
      <c r="T56" s="1"/>
      <c r="U56" s="1"/>
      <c r="V56" s="1"/>
      <c r="W56" s="1"/>
      <c r="X56" s="1"/>
      <c r="Y56" s="1"/>
    </row>
    <row r="57" spans="1:25" ht="13">
      <c r="A57" s="1"/>
      <c r="B57" s="1"/>
      <c r="C57" s="1"/>
      <c r="D57" s="1"/>
      <c r="E57" s="1"/>
      <c r="F57" s="1"/>
      <c r="G57" s="1"/>
      <c r="H57" s="1"/>
      <c r="I57" s="1"/>
      <c r="J57" s="1"/>
      <c r="K57" s="1"/>
      <c r="L57" s="1"/>
      <c r="M57" s="1"/>
      <c r="N57" s="1"/>
      <c r="O57" s="1"/>
      <c r="P57" s="1"/>
      <c r="Q57" s="1"/>
      <c r="R57" s="1"/>
      <c r="S57" s="1"/>
      <c r="T57" s="1"/>
      <c r="U57" s="1"/>
      <c r="V57" s="1"/>
      <c r="W57" s="1"/>
      <c r="X57" s="1"/>
      <c r="Y57" s="1"/>
    </row>
    <row r="58" spans="1:25" ht="13">
      <c r="A58" s="1"/>
      <c r="B58" s="1"/>
      <c r="C58" s="1"/>
      <c r="D58" s="1"/>
      <c r="E58" s="1"/>
      <c r="F58" s="1"/>
      <c r="G58" s="1"/>
      <c r="H58" s="1"/>
      <c r="I58" s="1"/>
      <c r="J58" s="1"/>
      <c r="K58" s="1"/>
      <c r="L58" s="1"/>
      <c r="M58" s="1"/>
      <c r="N58" s="1"/>
      <c r="O58" s="1"/>
      <c r="P58" s="1"/>
      <c r="Q58" s="1"/>
      <c r="R58" s="1"/>
      <c r="S58" s="1"/>
      <c r="T58" s="1"/>
      <c r="U58" s="1"/>
      <c r="V58" s="1"/>
      <c r="W58" s="1"/>
      <c r="X58" s="1"/>
      <c r="Y58" s="1"/>
    </row>
    <row r="59" spans="1:25" ht="13">
      <c r="A59" s="1"/>
      <c r="B59" s="1"/>
      <c r="C59" s="1"/>
      <c r="D59" s="1"/>
      <c r="E59" s="1"/>
      <c r="F59" s="1"/>
      <c r="G59" s="1"/>
      <c r="H59" s="1"/>
      <c r="I59" s="1"/>
      <c r="J59" s="1"/>
      <c r="K59" s="1"/>
      <c r="L59" s="1"/>
      <c r="M59" s="1"/>
      <c r="N59" s="1"/>
      <c r="O59" s="1"/>
      <c r="P59" s="1"/>
      <c r="Q59" s="1"/>
      <c r="R59" s="1"/>
      <c r="S59" s="1"/>
      <c r="T59" s="1"/>
      <c r="U59" s="1"/>
      <c r="V59" s="1"/>
      <c r="W59" s="1"/>
      <c r="X59" s="1"/>
      <c r="Y59" s="1"/>
    </row>
    <row r="60" spans="1:25" ht="13">
      <c r="A60" s="1"/>
      <c r="B60" s="1"/>
      <c r="C60" s="1"/>
      <c r="D60" s="1"/>
      <c r="E60" s="1"/>
      <c r="F60" s="1"/>
      <c r="G60" s="1"/>
      <c r="H60" s="1"/>
      <c r="I60" s="1"/>
      <c r="J60" s="1"/>
      <c r="K60" s="1"/>
      <c r="L60" s="1"/>
      <c r="M60" s="1"/>
      <c r="N60" s="1"/>
      <c r="O60" s="1"/>
      <c r="P60" s="1"/>
      <c r="Q60" s="1"/>
      <c r="R60" s="1"/>
      <c r="S60" s="1"/>
      <c r="T60" s="1"/>
      <c r="U60" s="1"/>
      <c r="V60" s="1"/>
      <c r="W60" s="1"/>
      <c r="X60" s="1"/>
      <c r="Y60" s="1"/>
    </row>
    <row r="61" spans="1:25" ht="13">
      <c r="A61" s="1"/>
      <c r="B61" s="1"/>
      <c r="C61" s="1"/>
      <c r="D61" s="1"/>
      <c r="E61" s="1"/>
      <c r="F61" s="1"/>
      <c r="G61" s="1"/>
      <c r="H61" s="1"/>
      <c r="I61" s="1"/>
      <c r="J61" s="1"/>
      <c r="K61" s="1"/>
      <c r="L61" s="1"/>
      <c r="M61" s="1"/>
      <c r="N61" s="1"/>
      <c r="O61" s="1"/>
      <c r="P61" s="1"/>
      <c r="Q61" s="1"/>
      <c r="R61" s="1"/>
      <c r="S61" s="1"/>
      <c r="T61" s="1"/>
      <c r="U61" s="1"/>
      <c r="V61" s="1"/>
      <c r="W61" s="1"/>
      <c r="X61" s="1"/>
      <c r="Y61" s="1"/>
    </row>
    <row r="62" spans="1:25" ht="13">
      <c r="A62" s="1"/>
      <c r="B62" s="1"/>
      <c r="C62" s="1"/>
      <c r="D62" s="1"/>
      <c r="E62" s="1"/>
      <c r="F62" s="1"/>
      <c r="G62" s="1"/>
      <c r="H62" s="1"/>
      <c r="I62" s="1"/>
      <c r="J62" s="1"/>
      <c r="K62" s="1"/>
      <c r="L62" s="1"/>
      <c r="M62" s="1"/>
      <c r="N62" s="1"/>
      <c r="O62" s="1"/>
      <c r="P62" s="1"/>
      <c r="Q62" s="1"/>
      <c r="R62" s="1"/>
      <c r="S62" s="1"/>
      <c r="T62" s="1"/>
      <c r="U62" s="1"/>
      <c r="V62" s="1"/>
      <c r="W62" s="1"/>
      <c r="X62" s="1"/>
      <c r="Y62" s="1"/>
    </row>
    <row r="63" spans="1:25" ht="13">
      <c r="A63" s="1"/>
      <c r="B63" s="1"/>
      <c r="C63" s="1"/>
      <c r="D63" s="1"/>
      <c r="E63" s="1"/>
      <c r="F63" s="1"/>
      <c r="G63" s="1"/>
      <c r="H63" s="1"/>
      <c r="I63" s="1"/>
      <c r="J63" s="1"/>
      <c r="K63" s="1"/>
      <c r="L63" s="1"/>
      <c r="M63" s="1"/>
      <c r="N63" s="1"/>
      <c r="O63" s="1"/>
      <c r="P63" s="1"/>
      <c r="Q63" s="1"/>
      <c r="R63" s="1"/>
      <c r="S63" s="1"/>
      <c r="T63" s="1"/>
      <c r="U63" s="1"/>
      <c r="V63" s="1"/>
      <c r="W63" s="1"/>
      <c r="X63" s="1"/>
      <c r="Y63" s="1"/>
    </row>
    <row r="64" spans="1:25" ht="13">
      <c r="A64" s="1"/>
      <c r="B64" s="1"/>
      <c r="C64" s="1"/>
      <c r="D64" s="1"/>
      <c r="E64" s="1"/>
      <c r="F64" s="1"/>
      <c r="G64" s="1"/>
      <c r="H64" s="1"/>
      <c r="I64" s="1"/>
      <c r="J64" s="1"/>
      <c r="K64" s="1"/>
      <c r="L64" s="1"/>
      <c r="M64" s="1"/>
      <c r="N64" s="1"/>
      <c r="O64" s="1"/>
      <c r="P64" s="1"/>
      <c r="Q64" s="1"/>
      <c r="R64" s="1"/>
      <c r="S64" s="1"/>
      <c r="T64" s="1"/>
      <c r="U64" s="1"/>
      <c r="V64" s="1"/>
      <c r="W64" s="1"/>
      <c r="X64" s="1"/>
      <c r="Y64" s="1"/>
    </row>
    <row r="65" spans="1:25" ht="13">
      <c r="A65" s="1"/>
      <c r="B65" s="1"/>
      <c r="C65" s="1"/>
      <c r="D65" s="1"/>
      <c r="E65" s="1"/>
      <c r="F65" s="1"/>
      <c r="G65" s="1"/>
      <c r="H65" s="1"/>
      <c r="I65" s="1"/>
      <c r="J65" s="1"/>
      <c r="K65" s="1"/>
      <c r="L65" s="1"/>
      <c r="M65" s="1"/>
      <c r="N65" s="1"/>
      <c r="O65" s="1"/>
      <c r="P65" s="1"/>
      <c r="Q65" s="1"/>
      <c r="R65" s="1"/>
      <c r="S65" s="1"/>
      <c r="T65" s="1"/>
      <c r="U65" s="1"/>
      <c r="V65" s="1"/>
      <c r="W65" s="1"/>
      <c r="X65" s="1"/>
      <c r="Y65" s="1"/>
    </row>
    <row r="66" spans="1:25" ht="13">
      <c r="A66" s="1"/>
      <c r="B66" s="1"/>
      <c r="C66" s="1"/>
      <c r="D66" s="1"/>
      <c r="E66" s="1"/>
      <c r="F66" s="1"/>
      <c r="G66" s="1"/>
      <c r="H66" s="1"/>
      <c r="I66" s="1"/>
      <c r="J66" s="1"/>
      <c r="K66" s="1"/>
      <c r="L66" s="1"/>
      <c r="M66" s="1"/>
      <c r="N66" s="1"/>
      <c r="O66" s="1"/>
      <c r="P66" s="1"/>
      <c r="Q66" s="1"/>
      <c r="R66" s="1"/>
      <c r="S66" s="1"/>
      <c r="T66" s="1"/>
      <c r="U66" s="1"/>
      <c r="V66" s="1"/>
      <c r="W66" s="1"/>
      <c r="X66" s="1"/>
      <c r="Y66" s="1"/>
    </row>
    <row r="67" spans="1:25" ht="13">
      <c r="A67" s="1"/>
      <c r="B67" s="1"/>
      <c r="C67" s="1"/>
      <c r="D67" s="1"/>
      <c r="E67" s="1"/>
      <c r="F67" s="1"/>
      <c r="G67" s="1"/>
      <c r="H67" s="1"/>
      <c r="I67" s="1"/>
      <c r="J67" s="1"/>
      <c r="K67" s="1"/>
      <c r="L67" s="1"/>
      <c r="M67" s="1"/>
      <c r="N67" s="1"/>
      <c r="O67" s="1"/>
      <c r="P67" s="1"/>
      <c r="Q67" s="1"/>
      <c r="R67" s="1"/>
      <c r="S67" s="1"/>
      <c r="T67" s="1"/>
      <c r="U67" s="1"/>
      <c r="V67" s="1"/>
      <c r="W67" s="1"/>
      <c r="X67" s="1"/>
      <c r="Y67" s="1"/>
    </row>
    <row r="68" spans="1:25" ht="13">
      <c r="A68" s="1"/>
      <c r="B68" s="1"/>
      <c r="C68" s="1"/>
      <c r="D68" s="1"/>
      <c r="E68" s="1"/>
      <c r="F68" s="1"/>
      <c r="G68" s="1"/>
      <c r="H68" s="1"/>
      <c r="I68" s="1"/>
      <c r="J68" s="1"/>
      <c r="K68" s="1"/>
      <c r="L68" s="1"/>
      <c r="M68" s="1"/>
      <c r="N68" s="1"/>
      <c r="O68" s="1"/>
      <c r="P68" s="1"/>
      <c r="Q68" s="1"/>
      <c r="R68" s="1"/>
      <c r="S68" s="1"/>
      <c r="T68" s="1"/>
      <c r="U68" s="1"/>
      <c r="V68" s="1"/>
      <c r="W68" s="1"/>
      <c r="X68" s="1"/>
      <c r="Y68" s="1"/>
    </row>
    <row r="69" spans="1:25" ht="13">
      <c r="A69" s="1"/>
      <c r="B69" s="1"/>
      <c r="C69" s="1"/>
      <c r="D69" s="1"/>
      <c r="E69" s="1"/>
      <c r="F69" s="1"/>
      <c r="G69" s="1"/>
      <c r="H69" s="1"/>
      <c r="I69" s="1"/>
      <c r="J69" s="1"/>
      <c r="K69" s="1"/>
      <c r="L69" s="1"/>
      <c r="M69" s="1"/>
      <c r="N69" s="1"/>
      <c r="O69" s="1"/>
      <c r="P69" s="1"/>
      <c r="Q69" s="1"/>
      <c r="R69" s="1"/>
      <c r="S69" s="1"/>
      <c r="T69" s="1"/>
      <c r="U69" s="1"/>
      <c r="V69" s="1"/>
      <c r="W69" s="1"/>
      <c r="X69" s="1"/>
      <c r="Y69" s="1"/>
    </row>
    <row r="70" spans="1:25" ht="13">
      <c r="A70" s="1"/>
      <c r="B70" s="1"/>
      <c r="C70" s="1"/>
      <c r="D70" s="1"/>
      <c r="E70" s="1"/>
      <c r="F70" s="1"/>
      <c r="G70" s="1"/>
      <c r="H70" s="1"/>
      <c r="I70" s="1"/>
      <c r="J70" s="1"/>
      <c r="K70" s="1"/>
      <c r="L70" s="1"/>
      <c r="M70" s="1"/>
      <c r="N70" s="1"/>
      <c r="O70" s="1"/>
      <c r="P70" s="1"/>
      <c r="Q70" s="1"/>
      <c r="R70" s="1"/>
      <c r="S70" s="1"/>
      <c r="T70" s="1"/>
      <c r="U70" s="1"/>
      <c r="V70" s="1"/>
      <c r="W70" s="1"/>
      <c r="X70" s="1"/>
      <c r="Y70" s="1"/>
    </row>
    <row r="71" spans="1:25" ht="13">
      <c r="A71" s="1"/>
      <c r="B71" s="1"/>
      <c r="C71" s="1"/>
      <c r="D71" s="1"/>
      <c r="E71" s="1"/>
      <c r="F71" s="1"/>
      <c r="G71" s="1"/>
      <c r="H71" s="1"/>
      <c r="I71" s="1"/>
      <c r="J71" s="1"/>
      <c r="K71" s="1"/>
      <c r="L71" s="1"/>
      <c r="M71" s="1"/>
      <c r="N71" s="1"/>
      <c r="O71" s="1"/>
      <c r="P71" s="1"/>
      <c r="Q71" s="1"/>
      <c r="R71" s="1"/>
      <c r="S71" s="1"/>
      <c r="T71" s="1"/>
      <c r="U71" s="1"/>
      <c r="V71" s="1"/>
      <c r="W71" s="1"/>
      <c r="X71" s="1"/>
      <c r="Y71" s="1"/>
    </row>
    <row r="72" spans="1:25" ht="13">
      <c r="A72" s="1"/>
      <c r="B72" s="1"/>
      <c r="C72" s="1"/>
      <c r="D72" s="1"/>
      <c r="E72" s="1"/>
      <c r="F72" s="1"/>
      <c r="G72" s="1"/>
      <c r="H72" s="1"/>
      <c r="I72" s="1"/>
      <c r="J72" s="1"/>
      <c r="K72" s="1"/>
      <c r="L72" s="1"/>
      <c r="M72" s="1"/>
      <c r="N72" s="1"/>
      <c r="O72" s="1"/>
      <c r="P72" s="1"/>
      <c r="Q72" s="1"/>
      <c r="R72" s="1"/>
      <c r="S72" s="1"/>
      <c r="T72" s="1"/>
      <c r="U72" s="1"/>
      <c r="V72" s="1"/>
      <c r="W72" s="1"/>
      <c r="X72" s="1"/>
      <c r="Y72" s="1"/>
    </row>
    <row r="73" spans="1:25" ht="13">
      <c r="A73" s="1"/>
      <c r="B73" s="1"/>
      <c r="C73" s="1"/>
      <c r="D73" s="1"/>
      <c r="E73" s="1"/>
      <c r="F73" s="1"/>
      <c r="G73" s="1"/>
      <c r="H73" s="1"/>
      <c r="I73" s="1"/>
      <c r="J73" s="1"/>
      <c r="K73" s="1"/>
      <c r="L73" s="1"/>
      <c r="M73" s="1"/>
      <c r="N73" s="1"/>
      <c r="O73" s="1"/>
      <c r="P73" s="1"/>
      <c r="Q73" s="1"/>
      <c r="R73" s="1"/>
      <c r="S73" s="1"/>
      <c r="T73" s="1"/>
      <c r="U73" s="1"/>
      <c r="V73" s="1"/>
      <c r="W73" s="1"/>
      <c r="X73" s="1"/>
      <c r="Y73" s="1"/>
    </row>
    <row r="74" spans="1:25" ht="13">
      <c r="A74" s="1"/>
      <c r="B74" s="1"/>
      <c r="C74" s="1"/>
      <c r="D74" s="1"/>
      <c r="E74" s="1"/>
      <c r="F74" s="1"/>
      <c r="G74" s="1"/>
      <c r="H74" s="1"/>
      <c r="I74" s="1"/>
      <c r="J74" s="1"/>
      <c r="K74" s="1"/>
      <c r="L74" s="1"/>
      <c r="M74" s="1"/>
      <c r="N74" s="1"/>
      <c r="O74" s="1"/>
      <c r="P74" s="1"/>
      <c r="Q74" s="1"/>
      <c r="R74" s="1"/>
      <c r="S74" s="1"/>
      <c r="T74" s="1"/>
      <c r="U74" s="1"/>
      <c r="V74" s="1"/>
      <c r="W74" s="1"/>
      <c r="X74" s="1"/>
      <c r="Y74" s="1"/>
    </row>
    <row r="75" spans="1:25" ht="13">
      <c r="A75" s="1"/>
      <c r="B75" s="1"/>
      <c r="C75" s="1"/>
      <c r="D75" s="1"/>
      <c r="E75" s="1"/>
      <c r="F75" s="1"/>
      <c r="G75" s="1"/>
      <c r="H75" s="1"/>
      <c r="I75" s="1"/>
      <c r="J75" s="1"/>
      <c r="K75" s="1"/>
      <c r="L75" s="1"/>
      <c r="M75" s="1"/>
      <c r="N75" s="1"/>
      <c r="O75" s="1"/>
      <c r="P75" s="1"/>
      <c r="Q75" s="1"/>
      <c r="R75" s="1"/>
      <c r="S75" s="1"/>
      <c r="T75" s="1"/>
      <c r="U75" s="1"/>
      <c r="V75" s="1"/>
      <c r="W75" s="1"/>
      <c r="X75" s="1"/>
      <c r="Y75" s="1"/>
    </row>
    <row r="76" spans="1:25" ht="13">
      <c r="A76" s="1"/>
      <c r="B76" s="1"/>
      <c r="C76" s="1"/>
      <c r="D76" s="1"/>
      <c r="E76" s="1"/>
      <c r="F76" s="1"/>
      <c r="G76" s="1"/>
      <c r="H76" s="1"/>
      <c r="I76" s="1"/>
      <c r="J76" s="1"/>
      <c r="K76" s="1"/>
      <c r="L76" s="1"/>
      <c r="M76" s="1"/>
      <c r="N76" s="1"/>
      <c r="O76" s="1"/>
      <c r="P76" s="1"/>
      <c r="Q76" s="1"/>
      <c r="R76" s="1"/>
      <c r="S76" s="1"/>
      <c r="T76" s="1"/>
      <c r="U76" s="1"/>
      <c r="V76" s="1"/>
      <c r="W76" s="1"/>
      <c r="X76" s="1"/>
      <c r="Y76" s="1"/>
    </row>
    <row r="77" spans="1:25" ht="13">
      <c r="A77" s="1"/>
      <c r="B77" s="1"/>
      <c r="C77" s="1"/>
      <c r="D77" s="1"/>
      <c r="E77" s="1"/>
      <c r="F77" s="1"/>
      <c r="G77" s="1"/>
      <c r="H77" s="1"/>
      <c r="I77" s="1"/>
      <c r="J77" s="1"/>
      <c r="K77" s="1"/>
      <c r="L77" s="1"/>
      <c r="M77" s="1"/>
      <c r="N77" s="1"/>
      <c r="O77" s="1"/>
      <c r="P77" s="1"/>
      <c r="Q77" s="1"/>
      <c r="R77" s="1"/>
      <c r="S77" s="1"/>
      <c r="T77" s="1"/>
      <c r="U77" s="1"/>
      <c r="V77" s="1"/>
      <c r="W77" s="1"/>
      <c r="X77" s="1"/>
      <c r="Y77" s="1"/>
    </row>
    <row r="78" spans="1:25" ht="13">
      <c r="A78" s="1"/>
      <c r="B78" s="1"/>
      <c r="C78" s="1"/>
      <c r="D78" s="1"/>
      <c r="E78" s="1"/>
      <c r="F78" s="1"/>
      <c r="G78" s="1"/>
      <c r="H78" s="1"/>
      <c r="I78" s="1"/>
      <c r="J78" s="1"/>
      <c r="K78" s="1"/>
      <c r="L78" s="1"/>
      <c r="M78" s="1"/>
      <c r="N78" s="1"/>
      <c r="O78" s="1"/>
      <c r="P78" s="1"/>
      <c r="Q78" s="1"/>
      <c r="R78" s="1"/>
      <c r="S78" s="1"/>
      <c r="T78" s="1"/>
      <c r="U78" s="1"/>
      <c r="V78" s="1"/>
      <c r="W78" s="1"/>
      <c r="X78" s="1"/>
      <c r="Y78" s="1"/>
    </row>
    <row r="79" spans="1:25" ht="13">
      <c r="A79" s="1"/>
      <c r="B79" s="1"/>
      <c r="C79" s="1"/>
      <c r="D79" s="1"/>
      <c r="E79" s="1"/>
      <c r="F79" s="1"/>
      <c r="G79" s="1"/>
      <c r="H79" s="1"/>
      <c r="I79" s="1"/>
      <c r="J79" s="1"/>
      <c r="K79" s="1"/>
      <c r="L79" s="1"/>
      <c r="M79" s="1"/>
      <c r="N79" s="1"/>
      <c r="O79" s="1"/>
      <c r="P79" s="1"/>
      <c r="Q79" s="1"/>
      <c r="R79" s="1"/>
      <c r="S79" s="1"/>
      <c r="T79" s="1"/>
      <c r="U79" s="1"/>
      <c r="V79" s="1"/>
      <c r="W79" s="1"/>
      <c r="X79" s="1"/>
      <c r="Y79" s="1"/>
    </row>
    <row r="80" spans="1:25" ht="13">
      <c r="A80" s="1"/>
      <c r="B80" s="1"/>
      <c r="C80" s="1"/>
      <c r="D80" s="1"/>
      <c r="E80" s="1"/>
      <c r="F80" s="1"/>
      <c r="G80" s="1"/>
      <c r="H80" s="1"/>
      <c r="I80" s="1"/>
      <c r="J80" s="1"/>
      <c r="K80" s="1"/>
      <c r="L80" s="1"/>
      <c r="M80" s="1"/>
      <c r="N80" s="1"/>
      <c r="O80" s="1"/>
      <c r="P80" s="1"/>
      <c r="Q80" s="1"/>
      <c r="R80" s="1"/>
      <c r="S80" s="1"/>
      <c r="T80" s="1"/>
      <c r="U80" s="1"/>
      <c r="V80" s="1"/>
      <c r="W80" s="1"/>
      <c r="X80" s="1"/>
      <c r="Y80" s="1"/>
    </row>
    <row r="81" spans="1:25" ht="13">
      <c r="A81" s="1"/>
      <c r="B81" s="1"/>
      <c r="C81" s="1"/>
      <c r="D81" s="1"/>
      <c r="E81" s="1"/>
      <c r="F81" s="1"/>
      <c r="G81" s="1"/>
      <c r="H81" s="1"/>
      <c r="I81" s="1"/>
      <c r="J81" s="1"/>
      <c r="K81" s="1"/>
      <c r="L81" s="1"/>
      <c r="M81" s="1"/>
      <c r="N81" s="1"/>
      <c r="O81" s="1"/>
      <c r="P81" s="1"/>
      <c r="Q81" s="1"/>
      <c r="R81" s="1"/>
      <c r="S81" s="1"/>
      <c r="T81" s="1"/>
      <c r="U81" s="1"/>
      <c r="V81" s="1"/>
      <c r="W81" s="1"/>
      <c r="X81" s="1"/>
      <c r="Y81" s="1"/>
    </row>
    <row r="82" spans="1:25" ht="13">
      <c r="A82" s="1"/>
      <c r="B82" s="1"/>
      <c r="C82" s="1"/>
      <c r="D82" s="1"/>
      <c r="E82" s="1"/>
      <c r="F82" s="1"/>
      <c r="G82" s="1"/>
      <c r="H82" s="1"/>
      <c r="I82" s="1"/>
      <c r="J82" s="1"/>
      <c r="K82" s="1"/>
      <c r="L82" s="1"/>
      <c r="M82" s="1"/>
      <c r="N82" s="1"/>
      <c r="O82" s="1"/>
      <c r="P82" s="1"/>
      <c r="Q82" s="1"/>
      <c r="R82" s="1"/>
      <c r="S82" s="1"/>
      <c r="T82" s="1"/>
      <c r="U82" s="1"/>
      <c r="V82" s="1"/>
      <c r="W82" s="1"/>
      <c r="X82" s="1"/>
      <c r="Y82" s="1"/>
    </row>
    <row r="83" spans="1:25" ht="13">
      <c r="A83" s="1"/>
      <c r="B83" s="1"/>
      <c r="C83" s="1"/>
      <c r="D83" s="1"/>
      <c r="E83" s="1"/>
      <c r="F83" s="1"/>
      <c r="G83" s="1"/>
      <c r="H83" s="1"/>
      <c r="I83" s="1"/>
      <c r="J83" s="1"/>
      <c r="K83" s="1"/>
      <c r="L83" s="1"/>
      <c r="M83" s="1"/>
      <c r="N83" s="1"/>
      <c r="O83" s="1"/>
      <c r="P83" s="1"/>
      <c r="Q83" s="1"/>
      <c r="R83" s="1"/>
      <c r="S83" s="1"/>
      <c r="T83" s="1"/>
      <c r="U83" s="1"/>
      <c r="V83" s="1"/>
      <c r="W83" s="1"/>
      <c r="X83" s="1"/>
      <c r="Y83" s="1"/>
    </row>
    <row r="84" spans="1:25" ht="13">
      <c r="A84" s="1"/>
      <c r="B84" s="1"/>
      <c r="C84" s="1"/>
      <c r="D84" s="1"/>
      <c r="E84" s="1"/>
      <c r="F84" s="1"/>
      <c r="G84" s="1"/>
      <c r="H84" s="1"/>
      <c r="I84" s="1"/>
      <c r="J84" s="1"/>
      <c r="K84" s="1"/>
      <c r="L84" s="1"/>
      <c r="M84" s="1"/>
      <c r="N84" s="1"/>
      <c r="O84" s="1"/>
      <c r="P84" s="1"/>
      <c r="Q84" s="1"/>
      <c r="R84" s="1"/>
      <c r="S84" s="1"/>
      <c r="T84" s="1"/>
      <c r="U84" s="1"/>
      <c r="V84" s="1"/>
      <c r="W84" s="1"/>
      <c r="X84" s="1"/>
      <c r="Y84" s="1"/>
    </row>
    <row r="85" spans="1:25" ht="13">
      <c r="A85" s="1"/>
      <c r="B85" s="1"/>
      <c r="C85" s="1"/>
      <c r="D85" s="1"/>
      <c r="E85" s="1"/>
      <c r="F85" s="1"/>
      <c r="G85" s="1"/>
      <c r="H85" s="1"/>
      <c r="I85" s="1"/>
      <c r="J85" s="1"/>
      <c r="K85" s="1"/>
      <c r="L85" s="1"/>
      <c r="M85" s="1"/>
      <c r="N85" s="1"/>
      <c r="O85" s="1"/>
      <c r="P85" s="1"/>
      <c r="Q85" s="1"/>
      <c r="R85" s="1"/>
      <c r="S85" s="1"/>
      <c r="T85" s="1"/>
      <c r="U85" s="1"/>
      <c r="V85" s="1"/>
      <c r="W85" s="1"/>
      <c r="X85" s="1"/>
      <c r="Y85" s="1"/>
    </row>
    <row r="86" spans="1:25" ht="13">
      <c r="A86" s="1"/>
      <c r="B86" s="1"/>
      <c r="C86" s="1"/>
      <c r="D86" s="1"/>
      <c r="E86" s="1"/>
      <c r="F86" s="1"/>
      <c r="G86" s="1"/>
      <c r="H86" s="1"/>
      <c r="I86" s="1"/>
      <c r="J86" s="1"/>
      <c r="K86" s="1"/>
      <c r="L86" s="1"/>
      <c r="M86" s="1"/>
      <c r="N86" s="1"/>
      <c r="O86" s="1"/>
      <c r="P86" s="1"/>
      <c r="Q86" s="1"/>
      <c r="R86" s="1"/>
      <c r="S86" s="1"/>
      <c r="T86" s="1"/>
      <c r="U86" s="1"/>
      <c r="V86" s="1"/>
      <c r="W86" s="1"/>
      <c r="X86" s="1"/>
      <c r="Y86" s="1"/>
    </row>
    <row r="87" spans="1:25" ht="13">
      <c r="A87" s="1"/>
      <c r="B87" s="1"/>
      <c r="C87" s="1"/>
      <c r="D87" s="1"/>
      <c r="E87" s="1"/>
      <c r="F87" s="1"/>
      <c r="G87" s="1"/>
      <c r="H87" s="1"/>
      <c r="I87" s="1"/>
      <c r="J87" s="1"/>
      <c r="K87" s="1"/>
      <c r="L87" s="1"/>
      <c r="M87" s="1"/>
      <c r="N87" s="1"/>
      <c r="O87" s="1"/>
      <c r="P87" s="1"/>
      <c r="Q87" s="1"/>
      <c r="R87" s="1"/>
      <c r="S87" s="1"/>
      <c r="T87" s="1"/>
      <c r="U87" s="1"/>
      <c r="V87" s="1"/>
      <c r="W87" s="1"/>
      <c r="X87" s="1"/>
      <c r="Y87" s="1"/>
    </row>
    <row r="88" spans="1:25" ht="13">
      <c r="A88" s="1"/>
      <c r="B88" s="1"/>
      <c r="C88" s="1"/>
      <c r="D88" s="1"/>
      <c r="E88" s="1"/>
      <c r="F88" s="1"/>
      <c r="G88" s="1"/>
      <c r="H88" s="1"/>
      <c r="I88" s="1"/>
      <c r="J88" s="1"/>
      <c r="K88" s="1"/>
      <c r="L88" s="1"/>
      <c r="M88" s="1"/>
      <c r="N88" s="1"/>
      <c r="O88" s="1"/>
      <c r="P88" s="1"/>
      <c r="Q88" s="1"/>
      <c r="R88" s="1"/>
      <c r="S88" s="1"/>
      <c r="T88" s="1"/>
      <c r="U88" s="1"/>
      <c r="V88" s="1"/>
      <c r="W88" s="1"/>
      <c r="X88" s="1"/>
      <c r="Y88" s="1"/>
    </row>
    <row r="89" spans="1:25" ht="13">
      <c r="A89" s="1"/>
      <c r="B89" s="1"/>
      <c r="C89" s="1"/>
      <c r="D89" s="1"/>
      <c r="E89" s="1"/>
      <c r="F89" s="1"/>
      <c r="G89" s="1"/>
      <c r="H89" s="1"/>
      <c r="I89" s="1"/>
      <c r="J89" s="1"/>
      <c r="K89" s="1"/>
      <c r="L89" s="1"/>
      <c r="M89" s="1"/>
      <c r="N89" s="1"/>
      <c r="O89" s="1"/>
      <c r="P89" s="1"/>
      <c r="Q89" s="1"/>
      <c r="R89" s="1"/>
      <c r="S89" s="1"/>
      <c r="T89" s="1"/>
      <c r="U89" s="1"/>
      <c r="V89" s="1"/>
      <c r="W89" s="1"/>
      <c r="X89" s="1"/>
      <c r="Y89" s="1"/>
    </row>
    <row r="90" spans="1:25" ht="13">
      <c r="A90" s="1"/>
      <c r="B90" s="1"/>
      <c r="C90" s="1"/>
      <c r="D90" s="1"/>
      <c r="E90" s="1"/>
      <c r="F90" s="1"/>
      <c r="G90" s="1"/>
      <c r="H90" s="1"/>
      <c r="I90" s="1"/>
      <c r="J90" s="1"/>
      <c r="K90" s="1"/>
      <c r="L90" s="1"/>
      <c r="M90" s="1"/>
      <c r="N90" s="1"/>
      <c r="O90" s="1"/>
      <c r="P90" s="1"/>
      <c r="Q90" s="1"/>
      <c r="R90" s="1"/>
      <c r="S90" s="1"/>
      <c r="T90" s="1"/>
      <c r="U90" s="1"/>
      <c r="V90" s="1"/>
      <c r="W90" s="1"/>
      <c r="X90" s="1"/>
      <c r="Y90" s="1"/>
    </row>
    <row r="91" spans="1:25" ht="13">
      <c r="A91" s="1"/>
      <c r="B91" s="1"/>
      <c r="C91" s="1"/>
      <c r="D91" s="1"/>
      <c r="E91" s="1"/>
      <c r="F91" s="1"/>
      <c r="G91" s="1"/>
      <c r="H91" s="1"/>
      <c r="I91" s="1"/>
      <c r="J91" s="1"/>
      <c r="K91" s="1"/>
      <c r="L91" s="1"/>
      <c r="M91" s="1"/>
      <c r="N91" s="1"/>
      <c r="O91" s="1"/>
      <c r="P91" s="1"/>
      <c r="Q91" s="1"/>
      <c r="R91" s="1"/>
      <c r="S91" s="1"/>
      <c r="T91" s="1"/>
      <c r="U91" s="1"/>
      <c r="V91" s="1"/>
      <c r="W91" s="1"/>
      <c r="X91" s="1"/>
      <c r="Y91" s="1"/>
    </row>
    <row r="92" spans="1:25" ht="13">
      <c r="A92" s="1"/>
      <c r="B92" s="1"/>
      <c r="C92" s="1"/>
      <c r="D92" s="1"/>
      <c r="E92" s="1"/>
      <c r="F92" s="1"/>
      <c r="G92" s="1"/>
      <c r="H92" s="1"/>
      <c r="I92" s="1"/>
      <c r="J92" s="1"/>
      <c r="K92" s="1"/>
      <c r="L92" s="1"/>
      <c r="M92" s="1"/>
      <c r="N92" s="1"/>
      <c r="O92" s="1"/>
      <c r="P92" s="1"/>
      <c r="Q92" s="1"/>
      <c r="R92" s="1"/>
      <c r="S92" s="1"/>
      <c r="T92" s="1"/>
      <c r="U92" s="1"/>
      <c r="V92" s="1"/>
      <c r="W92" s="1"/>
      <c r="X92" s="1"/>
      <c r="Y92" s="1"/>
    </row>
    <row r="93" spans="1:25" ht="13">
      <c r="A93" s="1"/>
      <c r="B93" s="1"/>
      <c r="C93" s="1"/>
      <c r="D93" s="1"/>
      <c r="E93" s="1"/>
      <c r="F93" s="1"/>
      <c r="G93" s="1"/>
      <c r="H93" s="1"/>
      <c r="I93" s="1"/>
      <c r="J93" s="1"/>
      <c r="K93" s="1"/>
      <c r="L93" s="1"/>
      <c r="M93" s="1"/>
      <c r="N93" s="1"/>
      <c r="O93" s="1"/>
      <c r="P93" s="1"/>
      <c r="Q93" s="1"/>
      <c r="R93" s="1"/>
      <c r="S93" s="1"/>
      <c r="T93" s="1"/>
      <c r="U93" s="1"/>
      <c r="V93" s="1"/>
      <c r="W93" s="1"/>
      <c r="X93" s="1"/>
      <c r="Y93" s="1"/>
    </row>
    <row r="94" spans="1:25" ht="13">
      <c r="A94" s="1"/>
      <c r="B94" s="1"/>
      <c r="C94" s="1"/>
      <c r="D94" s="1"/>
      <c r="E94" s="1"/>
      <c r="F94" s="1"/>
      <c r="G94" s="1"/>
      <c r="H94" s="1"/>
      <c r="I94" s="1"/>
      <c r="J94" s="1"/>
      <c r="K94" s="1"/>
      <c r="L94" s="1"/>
      <c r="M94" s="1"/>
      <c r="N94" s="1"/>
      <c r="O94" s="1"/>
      <c r="P94" s="1"/>
      <c r="Q94" s="1"/>
      <c r="R94" s="1"/>
      <c r="S94" s="1"/>
      <c r="T94" s="1"/>
      <c r="U94" s="1"/>
      <c r="V94" s="1"/>
      <c r="W94" s="1"/>
      <c r="X94" s="1"/>
      <c r="Y94" s="1"/>
    </row>
    <row r="95" spans="1:25" ht="13">
      <c r="A95" s="1"/>
      <c r="B95" s="1"/>
      <c r="C95" s="1"/>
      <c r="D95" s="1"/>
      <c r="E95" s="1"/>
      <c r="F95" s="1"/>
      <c r="G95" s="1"/>
      <c r="H95" s="1"/>
      <c r="I95" s="1"/>
      <c r="J95" s="1"/>
      <c r="K95" s="1"/>
      <c r="L95" s="1"/>
      <c r="M95" s="1"/>
      <c r="N95" s="1"/>
      <c r="O95" s="1"/>
      <c r="P95" s="1"/>
      <c r="Q95" s="1"/>
      <c r="R95" s="1"/>
      <c r="S95" s="1"/>
      <c r="T95" s="1"/>
      <c r="U95" s="1"/>
      <c r="V95" s="1"/>
      <c r="W95" s="1"/>
      <c r="X95" s="1"/>
      <c r="Y95" s="1"/>
    </row>
    <row r="96" spans="1:25" ht="13">
      <c r="A96" s="1"/>
      <c r="B96" s="1"/>
      <c r="C96" s="1"/>
      <c r="D96" s="1"/>
      <c r="E96" s="1"/>
      <c r="F96" s="1"/>
      <c r="G96" s="1"/>
      <c r="H96" s="1"/>
      <c r="I96" s="1"/>
      <c r="J96" s="1"/>
      <c r="K96" s="1"/>
      <c r="L96" s="1"/>
      <c r="M96" s="1"/>
      <c r="N96" s="1"/>
      <c r="O96" s="1"/>
      <c r="P96" s="1"/>
      <c r="Q96" s="1"/>
      <c r="R96" s="1"/>
      <c r="S96" s="1"/>
      <c r="T96" s="1"/>
      <c r="U96" s="1"/>
      <c r="V96" s="1"/>
      <c r="W96" s="1"/>
      <c r="X96" s="1"/>
      <c r="Y96" s="1"/>
    </row>
    <row r="97" spans="1:25" ht="13">
      <c r="A97" s="1"/>
      <c r="B97" s="1"/>
      <c r="C97" s="1"/>
      <c r="D97" s="1"/>
      <c r="E97" s="1"/>
      <c r="F97" s="1"/>
      <c r="G97" s="1"/>
      <c r="H97" s="1"/>
      <c r="I97" s="1"/>
      <c r="J97" s="1"/>
      <c r="K97" s="1"/>
      <c r="L97" s="1"/>
      <c r="M97" s="1"/>
      <c r="N97" s="1"/>
      <c r="O97" s="1"/>
      <c r="P97" s="1"/>
      <c r="Q97" s="1"/>
      <c r="R97" s="1"/>
      <c r="S97" s="1"/>
      <c r="T97" s="1"/>
      <c r="U97" s="1"/>
      <c r="V97" s="1"/>
      <c r="W97" s="1"/>
      <c r="X97" s="1"/>
      <c r="Y97" s="1"/>
    </row>
    <row r="98" spans="1:25" ht="13">
      <c r="A98" s="1"/>
      <c r="B98" s="1"/>
      <c r="C98" s="1"/>
      <c r="D98" s="1"/>
      <c r="E98" s="1"/>
      <c r="F98" s="1"/>
      <c r="G98" s="1"/>
      <c r="H98" s="1"/>
      <c r="I98" s="1"/>
      <c r="J98" s="1"/>
      <c r="K98" s="1"/>
      <c r="L98" s="1"/>
      <c r="M98" s="1"/>
      <c r="N98" s="1"/>
      <c r="O98" s="1"/>
      <c r="P98" s="1"/>
      <c r="Q98" s="1"/>
      <c r="R98" s="1"/>
      <c r="S98" s="1"/>
      <c r="T98" s="1"/>
      <c r="U98" s="1"/>
      <c r="V98" s="1"/>
      <c r="W98" s="1"/>
      <c r="X98" s="1"/>
      <c r="Y98" s="1"/>
    </row>
    <row r="99" spans="1:25" ht="13">
      <c r="A99" s="1"/>
      <c r="B99" s="1"/>
      <c r="C99" s="1"/>
      <c r="D99" s="1"/>
      <c r="E99" s="1"/>
      <c r="F99" s="1"/>
      <c r="G99" s="1"/>
      <c r="H99" s="1"/>
      <c r="I99" s="1"/>
      <c r="J99" s="1"/>
      <c r="K99" s="1"/>
      <c r="L99" s="1"/>
      <c r="M99" s="1"/>
      <c r="N99" s="1"/>
      <c r="O99" s="1"/>
      <c r="P99" s="1"/>
      <c r="Q99" s="1"/>
      <c r="R99" s="1"/>
      <c r="S99" s="1"/>
      <c r="T99" s="1"/>
      <c r="U99" s="1"/>
      <c r="V99" s="1"/>
      <c r="W99" s="1"/>
      <c r="X99" s="1"/>
      <c r="Y99" s="1"/>
    </row>
    <row r="100" spans="1:25" ht="1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3">
      <c r="A1002" s="1"/>
      <c r="F1002" s="1"/>
      <c r="G1002" s="1"/>
      <c r="H1002" s="1"/>
      <c r="I1002" s="1"/>
      <c r="J1002" s="1"/>
      <c r="K1002" s="1"/>
      <c r="L1002" s="1"/>
      <c r="M1002" s="1"/>
      <c r="N1002" s="1"/>
      <c r="O1002" s="1"/>
      <c r="P1002" s="1"/>
      <c r="Q1002" s="1"/>
      <c r="R1002" s="1"/>
      <c r="S1002" s="1"/>
      <c r="T1002" s="1"/>
      <c r="U1002" s="1"/>
      <c r="V1002" s="1"/>
      <c r="W1002" s="1"/>
      <c r="X1002" s="1"/>
      <c r="Y1002" s="1"/>
    </row>
  </sheetData>
  <mergeCells count="4">
    <mergeCell ref="C14:E14"/>
    <mergeCell ref="H14:J14"/>
    <mergeCell ref="I17:J17"/>
    <mergeCell ref="I19:J19"/>
  </mergeCells>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13"/>
  <sheetViews>
    <sheetView workbookViewId="0"/>
  </sheetViews>
  <sheetFormatPr baseColWidth="10" defaultColWidth="12.6640625" defaultRowHeight="15.75" customHeight="1"/>
  <cols>
    <col min="1" max="1" width="1.6640625" customWidth="1"/>
    <col min="2" max="2" width="28.33203125" customWidth="1"/>
    <col min="3" max="3" width="20.1640625" customWidth="1"/>
    <col min="4" max="4" width="23.83203125" customWidth="1"/>
    <col min="5" max="5" width="15.83203125" customWidth="1"/>
    <col min="6" max="6" width="26.1640625" customWidth="1"/>
    <col min="7" max="7" width="34.1640625" customWidth="1"/>
    <col min="8" max="8" width="18.6640625" customWidth="1"/>
    <col min="9" max="9" width="19.6640625" customWidth="1"/>
    <col min="10" max="10" width="18.1640625" customWidth="1"/>
  </cols>
  <sheetData>
    <row r="1" spans="1:25" ht="8.25" customHeight="1">
      <c r="A1" s="1"/>
      <c r="B1" s="1"/>
      <c r="C1" s="1"/>
      <c r="D1" s="1"/>
      <c r="E1" s="1"/>
      <c r="F1" s="1"/>
      <c r="G1" s="1"/>
      <c r="H1" s="1"/>
      <c r="I1" s="1"/>
      <c r="J1" s="1"/>
      <c r="K1" s="1"/>
      <c r="L1" s="1"/>
      <c r="M1" s="1"/>
      <c r="N1" s="1"/>
      <c r="O1" s="1"/>
      <c r="P1" s="1"/>
      <c r="Q1" s="1"/>
      <c r="R1" s="1"/>
      <c r="S1" s="1"/>
      <c r="T1" s="1"/>
      <c r="U1" s="1"/>
      <c r="V1" s="1"/>
      <c r="W1" s="1"/>
      <c r="X1" s="1"/>
      <c r="Y1" s="1"/>
    </row>
    <row r="2" spans="1:25" ht="16">
      <c r="A2" s="1"/>
      <c r="B2" s="2" t="s">
        <v>0</v>
      </c>
      <c r="C2" s="1"/>
      <c r="D2" s="1"/>
      <c r="E2" s="1"/>
      <c r="F2" s="1"/>
      <c r="G2" s="3"/>
      <c r="H2" s="1"/>
      <c r="I2" s="1"/>
      <c r="J2" s="1"/>
      <c r="K2" s="1"/>
      <c r="L2" s="1"/>
      <c r="M2" s="1"/>
      <c r="N2" s="1"/>
      <c r="O2" s="1"/>
      <c r="P2" s="1"/>
      <c r="Q2" s="1"/>
      <c r="R2" s="1"/>
      <c r="S2" s="1"/>
      <c r="T2" s="1"/>
      <c r="U2" s="1"/>
      <c r="V2" s="1"/>
      <c r="W2" s="1"/>
      <c r="X2" s="1"/>
      <c r="Y2" s="1"/>
    </row>
    <row r="3" spans="1:25" ht="33">
      <c r="A3" s="1"/>
      <c r="B3" s="122" t="s">
        <v>49</v>
      </c>
      <c r="C3" s="1"/>
      <c r="D3" s="1"/>
      <c r="E3" s="1"/>
      <c r="F3" s="1"/>
      <c r="G3" s="3"/>
      <c r="H3" s="1"/>
      <c r="I3" s="1"/>
      <c r="J3" s="1"/>
      <c r="K3" s="1"/>
      <c r="L3" s="1"/>
      <c r="M3" s="1"/>
      <c r="N3" s="1"/>
      <c r="O3" s="1"/>
      <c r="P3" s="1"/>
      <c r="Q3" s="1"/>
      <c r="R3" s="1"/>
      <c r="S3" s="1"/>
      <c r="T3" s="1"/>
      <c r="U3" s="1"/>
      <c r="V3" s="1"/>
      <c r="W3" s="1"/>
      <c r="X3" s="1"/>
      <c r="Y3" s="1"/>
    </row>
    <row r="4" spans="1:25" ht="19" customHeight="1">
      <c r="A4" s="1"/>
      <c r="B4" s="98" t="s">
        <v>50</v>
      </c>
      <c r="C4" s="1"/>
      <c r="D4" s="1"/>
      <c r="E4" s="1"/>
      <c r="F4" s="1"/>
      <c r="G4" s="3"/>
      <c r="H4" s="1"/>
      <c r="I4" s="1"/>
      <c r="J4" s="1"/>
      <c r="K4" s="1"/>
      <c r="L4" s="1"/>
      <c r="M4" s="1"/>
      <c r="N4" s="1"/>
      <c r="O4" s="1"/>
      <c r="P4" s="1"/>
      <c r="Q4" s="1"/>
      <c r="R4" s="1"/>
      <c r="S4" s="1"/>
      <c r="T4" s="1"/>
      <c r="U4" s="1"/>
      <c r="V4" s="1"/>
      <c r="W4" s="1"/>
      <c r="X4" s="1"/>
      <c r="Y4" s="1"/>
    </row>
    <row r="5" spans="1:25" ht="18" customHeight="1">
      <c r="A5" s="1"/>
      <c r="B5" s="98" t="s">
        <v>51</v>
      </c>
      <c r="C5" s="1"/>
      <c r="D5" s="1"/>
      <c r="E5" s="1"/>
      <c r="F5" s="1"/>
      <c r="G5" s="3"/>
      <c r="H5" s="1"/>
      <c r="I5" s="1"/>
      <c r="J5" s="1"/>
      <c r="K5" s="1"/>
      <c r="L5" s="1"/>
      <c r="M5" s="1"/>
      <c r="N5" s="1"/>
      <c r="O5" s="1"/>
      <c r="P5" s="1"/>
      <c r="Q5" s="1"/>
      <c r="R5" s="1"/>
      <c r="S5" s="1"/>
      <c r="T5" s="1"/>
      <c r="U5" s="1"/>
      <c r="V5" s="1"/>
      <c r="W5" s="1"/>
      <c r="X5" s="1"/>
      <c r="Y5" s="1"/>
    </row>
    <row r="6" spans="1:25" ht="13.5" customHeight="1">
      <c r="A6" s="1"/>
      <c r="B6" s="3"/>
      <c r="C6" s="1"/>
      <c r="D6" s="1"/>
      <c r="E6" s="1"/>
      <c r="F6" s="1"/>
      <c r="G6" s="3"/>
      <c r="H6" s="1"/>
      <c r="I6" s="1"/>
      <c r="J6" s="1"/>
      <c r="K6" s="1"/>
      <c r="L6" s="1"/>
      <c r="M6" s="1"/>
      <c r="N6" s="1"/>
      <c r="O6" s="1"/>
      <c r="P6" s="1"/>
      <c r="Q6" s="1"/>
      <c r="R6" s="1"/>
      <c r="S6" s="1"/>
      <c r="T6" s="1"/>
      <c r="U6" s="1"/>
      <c r="V6" s="1"/>
      <c r="W6" s="1"/>
      <c r="X6" s="1"/>
      <c r="Y6" s="1"/>
    </row>
    <row r="7" spans="1:25" ht="24">
      <c r="A7" s="1"/>
      <c r="B7" s="99" t="s">
        <v>2</v>
      </c>
      <c r="C7" s="1"/>
      <c r="D7" s="1"/>
      <c r="E7" s="1"/>
      <c r="F7" s="1"/>
      <c r="G7" s="3"/>
      <c r="H7" s="1"/>
      <c r="I7" s="1"/>
      <c r="J7" s="1"/>
      <c r="K7" s="1"/>
      <c r="L7" s="1"/>
      <c r="M7" s="1"/>
      <c r="N7" s="1"/>
      <c r="O7" s="1"/>
      <c r="P7" s="1"/>
      <c r="Q7" s="1"/>
      <c r="R7" s="1"/>
      <c r="S7" s="1"/>
      <c r="T7" s="1"/>
      <c r="U7" s="1"/>
      <c r="V7" s="1"/>
      <c r="W7" s="1"/>
      <c r="X7" s="1"/>
      <c r="Y7" s="1"/>
    </row>
    <row r="8" spans="1:25" ht="17">
      <c r="A8" s="1"/>
      <c r="B8" s="98" t="s">
        <v>3</v>
      </c>
      <c r="C8" s="1"/>
      <c r="D8" s="1"/>
      <c r="E8" s="1"/>
      <c r="F8" s="1"/>
      <c r="G8" s="3"/>
      <c r="H8" s="1"/>
      <c r="I8" s="1"/>
      <c r="J8" s="1"/>
      <c r="K8" s="1"/>
      <c r="L8" s="1"/>
      <c r="M8" s="1"/>
      <c r="N8" s="1"/>
      <c r="O8" s="1"/>
      <c r="P8" s="1"/>
      <c r="Q8" s="1"/>
      <c r="R8" s="1"/>
      <c r="S8" s="1"/>
      <c r="T8" s="1"/>
      <c r="U8" s="1"/>
      <c r="V8" s="1"/>
      <c r="W8" s="1"/>
      <c r="X8" s="1"/>
      <c r="Y8" s="1"/>
    </row>
    <row r="9" spans="1:25" ht="20">
      <c r="A9" s="1"/>
      <c r="B9" s="123" t="s">
        <v>52</v>
      </c>
      <c r="C9" s="1"/>
      <c r="D9" s="1"/>
      <c r="E9" s="1"/>
      <c r="F9" s="1"/>
      <c r="G9" s="3"/>
      <c r="H9" s="1"/>
      <c r="I9" s="1"/>
      <c r="J9" s="1"/>
      <c r="K9" s="1"/>
      <c r="L9" s="1"/>
      <c r="M9" s="1"/>
      <c r="N9" s="1"/>
      <c r="O9" s="1"/>
      <c r="P9" s="1"/>
      <c r="Q9" s="1"/>
      <c r="R9" s="1"/>
      <c r="S9" s="1"/>
      <c r="T9" s="1"/>
      <c r="U9" s="1"/>
      <c r="V9" s="1"/>
      <c r="W9" s="1"/>
      <c r="X9" s="1"/>
      <c r="Y9" s="1"/>
    </row>
    <row r="10" spans="1:25" ht="7.5" customHeight="1">
      <c r="A10" s="1"/>
      <c r="B10" s="3"/>
      <c r="C10" s="1"/>
      <c r="D10" s="1"/>
      <c r="E10" s="1"/>
      <c r="F10" s="1"/>
      <c r="G10" s="3"/>
      <c r="H10" s="1"/>
      <c r="I10" s="1"/>
      <c r="J10" s="1"/>
      <c r="K10" s="1"/>
      <c r="L10" s="1"/>
      <c r="M10" s="1"/>
      <c r="N10" s="1"/>
      <c r="O10" s="1"/>
      <c r="P10" s="1"/>
      <c r="Q10" s="1"/>
      <c r="R10" s="1"/>
      <c r="S10" s="1"/>
      <c r="T10" s="1"/>
      <c r="U10" s="1"/>
      <c r="V10" s="1"/>
      <c r="W10" s="1"/>
      <c r="X10" s="1"/>
      <c r="Y10" s="1"/>
    </row>
    <row r="11" spans="1:25" ht="7.5" customHeight="1">
      <c r="A11" s="1"/>
      <c r="B11" s="3"/>
      <c r="C11" s="1"/>
      <c r="D11" s="1"/>
      <c r="E11" s="1"/>
      <c r="F11" s="1"/>
      <c r="G11" s="3"/>
      <c r="H11" s="1"/>
      <c r="I11" s="1"/>
      <c r="J11" s="1"/>
      <c r="K11" s="1"/>
      <c r="L11" s="1"/>
      <c r="M11" s="1"/>
      <c r="N11" s="1"/>
      <c r="O11" s="1"/>
      <c r="P11" s="1"/>
      <c r="Q11" s="1"/>
      <c r="R11" s="1"/>
      <c r="S11" s="1"/>
      <c r="T11" s="1"/>
      <c r="U11" s="1"/>
      <c r="V11" s="1"/>
      <c r="W11" s="1"/>
      <c r="X11" s="1"/>
      <c r="Y11" s="1"/>
    </row>
    <row r="12" spans="1:25" ht="20">
      <c r="A12" s="1"/>
      <c r="B12" s="100" t="s">
        <v>4</v>
      </c>
      <c r="C12" s="1"/>
      <c r="D12" s="1"/>
      <c r="E12" s="1"/>
      <c r="F12" s="1"/>
      <c r="G12" s="100" t="s">
        <v>5</v>
      </c>
      <c r="H12" s="1"/>
      <c r="I12" s="1"/>
      <c r="J12" s="1"/>
      <c r="K12" s="1"/>
      <c r="L12" s="1"/>
      <c r="M12" s="1"/>
      <c r="N12" s="1"/>
      <c r="O12" s="1"/>
      <c r="P12" s="1"/>
      <c r="Q12" s="1"/>
      <c r="R12" s="1"/>
      <c r="S12" s="1"/>
      <c r="T12" s="1"/>
      <c r="U12" s="1"/>
      <c r="V12" s="1"/>
      <c r="W12" s="1"/>
      <c r="X12" s="1"/>
      <c r="Y12" s="1"/>
    </row>
    <row r="13" spans="1:25" ht="17">
      <c r="A13" s="1"/>
      <c r="B13" s="98" t="s">
        <v>6</v>
      </c>
      <c r="C13" s="1"/>
      <c r="D13" s="1"/>
      <c r="E13" s="1"/>
      <c r="F13" s="1"/>
      <c r="G13" s="98" t="s">
        <v>7</v>
      </c>
      <c r="H13" s="1"/>
      <c r="I13" s="1"/>
      <c r="J13" s="1"/>
      <c r="K13" s="1"/>
      <c r="L13" s="1"/>
      <c r="M13" s="1"/>
      <c r="N13" s="1"/>
      <c r="O13" s="1"/>
      <c r="P13" s="1"/>
      <c r="Q13" s="1"/>
      <c r="R13" s="1"/>
      <c r="S13" s="1"/>
      <c r="T13" s="1"/>
      <c r="U13" s="1"/>
      <c r="V13" s="1"/>
      <c r="W13" s="1"/>
      <c r="X13" s="1"/>
      <c r="Y13" s="1"/>
    </row>
    <row r="14" spans="1:25" ht="7.5" customHeight="1">
      <c r="A14" s="1"/>
      <c r="B14" s="1"/>
      <c r="C14" s="1"/>
      <c r="D14" s="1"/>
      <c r="E14" s="1"/>
      <c r="F14" s="1"/>
      <c r="G14" s="1"/>
      <c r="H14" s="1"/>
      <c r="I14" s="1"/>
      <c r="J14" s="1"/>
      <c r="K14" s="1"/>
      <c r="L14" s="1"/>
      <c r="M14" s="1"/>
      <c r="N14" s="1"/>
      <c r="O14" s="1"/>
      <c r="P14" s="1"/>
      <c r="Q14" s="1"/>
      <c r="R14" s="1"/>
      <c r="S14" s="1"/>
      <c r="T14" s="1"/>
      <c r="U14" s="1"/>
      <c r="V14" s="1"/>
      <c r="W14" s="1"/>
      <c r="X14" s="1"/>
      <c r="Y14" s="1"/>
    </row>
    <row r="15" spans="1:25" ht="7.5" customHeight="1">
      <c r="A15" s="1"/>
      <c r="B15" s="6"/>
      <c r="C15" s="6"/>
      <c r="D15" s="6"/>
      <c r="E15" s="6"/>
      <c r="F15" s="1"/>
      <c r="G15" s="6"/>
      <c r="H15" s="6"/>
      <c r="I15" s="6"/>
      <c r="J15" s="6"/>
      <c r="K15" s="1"/>
      <c r="L15" s="1"/>
      <c r="M15" s="1"/>
      <c r="N15" s="1"/>
      <c r="O15" s="1"/>
      <c r="P15" s="1"/>
      <c r="Q15" s="1"/>
      <c r="R15" s="1"/>
      <c r="S15" s="1"/>
      <c r="T15" s="1"/>
      <c r="U15" s="1"/>
      <c r="V15" s="1"/>
      <c r="W15" s="1"/>
      <c r="X15" s="1"/>
      <c r="Y15" s="1"/>
    </row>
    <row r="16" spans="1:25" ht="17">
      <c r="A16" s="7"/>
      <c r="B16" s="101" t="s">
        <v>8</v>
      </c>
      <c r="C16" s="102" t="s">
        <v>9</v>
      </c>
      <c r="D16" s="103"/>
      <c r="E16" s="104"/>
      <c r="F16" s="8"/>
      <c r="G16" s="108" t="s">
        <v>10</v>
      </c>
      <c r="H16" s="102" t="s">
        <v>9</v>
      </c>
      <c r="I16" s="103"/>
      <c r="J16" s="104"/>
      <c r="K16" s="9"/>
      <c r="L16" s="1"/>
      <c r="M16" s="1"/>
      <c r="N16" s="1"/>
      <c r="O16" s="1"/>
      <c r="P16" s="1"/>
      <c r="Q16" s="1"/>
      <c r="R16" s="1"/>
      <c r="S16" s="1"/>
      <c r="T16" s="1"/>
      <c r="U16" s="1"/>
      <c r="V16" s="1"/>
      <c r="W16" s="1"/>
      <c r="X16" s="1"/>
      <c r="Y16" s="1"/>
    </row>
    <row r="17" spans="1:25" ht="17">
      <c r="A17" s="7"/>
      <c r="B17" s="105" t="s">
        <v>11</v>
      </c>
      <c r="C17" s="10"/>
      <c r="D17" s="10"/>
      <c r="E17" s="10"/>
      <c r="F17" s="8"/>
      <c r="G17" s="105" t="s">
        <v>12</v>
      </c>
      <c r="H17" s="105" t="s">
        <v>13</v>
      </c>
      <c r="I17" s="105" t="s">
        <v>14</v>
      </c>
      <c r="J17" s="105" t="s">
        <v>15</v>
      </c>
      <c r="K17" s="9"/>
      <c r="L17" s="1"/>
      <c r="M17" s="1"/>
      <c r="N17" s="1"/>
      <c r="O17" s="1"/>
      <c r="P17" s="1"/>
      <c r="Q17" s="1"/>
      <c r="R17" s="1"/>
      <c r="S17" s="1"/>
      <c r="T17" s="1"/>
      <c r="U17" s="1"/>
      <c r="V17" s="1"/>
      <c r="W17" s="1"/>
      <c r="X17" s="1"/>
      <c r="Y17" s="1"/>
    </row>
    <row r="18" spans="1:25" ht="13">
      <c r="A18" s="7"/>
      <c r="B18" s="11">
        <v>100000</v>
      </c>
      <c r="C18" s="12"/>
      <c r="D18" s="12"/>
      <c r="E18" s="12"/>
      <c r="F18" s="8"/>
      <c r="G18" s="13">
        <f>H18/12/20/8*SUM(I18:J18)</f>
        <v>25000</v>
      </c>
      <c r="H18" s="11">
        <v>6000000</v>
      </c>
      <c r="I18" s="14">
        <v>5</v>
      </c>
      <c r="J18" s="15">
        <v>3</v>
      </c>
      <c r="K18" s="9"/>
      <c r="L18" s="1"/>
      <c r="M18" s="1"/>
      <c r="N18" s="1"/>
      <c r="O18" s="1"/>
      <c r="P18" s="1"/>
      <c r="Q18" s="1"/>
      <c r="R18" s="1"/>
      <c r="S18" s="1"/>
      <c r="T18" s="1"/>
      <c r="U18" s="1"/>
      <c r="V18" s="1"/>
      <c r="W18" s="1"/>
      <c r="X18" s="1"/>
      <c r="Y18" s="1"/>
    </row>
    <row r="19" spans="1:25" ht="17">
      <c r="A19" s="7"/>
      <c r="B19" s="105" t="s">
        <v>16</v>
      </c>
      <c r="C19" s="105" t="s">
        <v>17</v>
      </c>
      <c r="D19" s="105" t="s">
        <v>18</v>
      </c>
      <c r="E19" s="105" t="s">
        <v>19</v>
      </c>
      <c r="F19" s="8"/>
      <c r="G19" s="105" t="s">
        <v>20</v>
      </c>
      <c r="H19" s="105" t="s">
        <v>13</v>
      </c>
      <c r="I19" s="110" t="s">
        <v>21</v>
      </c>
      <c r="J19" s="111"/>
      <c r="K19" s="9"/>
      <c r="L19" s="1"/>
      <c r="M19" s="1"/>
      <c r="N19" s="1"/>
      <c r="O19" s="1"/>
      <c r="P19" s="1"/>
      <c r="Q19" s="1"/>
      <c r="R19" s="1"/>
      <c r="S19" s="1"/>
      <c r="T19" s="1"/>
      <c r="U19" s="1"/>
      <c r="V19" s="1"/>
      <c r="W19" s="1"/>
      <c r="X19" s="1"/>
      <c r="Y19" s="1"/>
    </row>
    <row r="20" spans="1:25" ht="13">
      <c r="A20" s="7"/>
      <c r="B20" s="16">
        <f>D20*E20</f>
        <v>60000</v>
      </c>
      <c r="C20" s="17">
        <v>36</v>
      </c>
      <c r="D20" s="11">
        <v>2000</v>
      </c>
      <c r="E20" s="14">
        <v>30</v>
      </c>
      <c r="F20" s="8"/>
      <c r="G20" s="13">
        <f>H20/12/I20</f>
        <v>25000</v>
      </c>
      <c r="H20" s="11">
        <v>6000000</v>
      </c>
      <c r="I20" s="14">
        <v>20</v>
      </c>
      <c r="J20" s="12"/>
      <c r="K20" s="9"/>
      <c r="L20" s="1"/>
      <c r="M20" s="1"/>
      <c r="N20" s="1"/>
      <c r="O20" s="1"/>
      <c r="P20" s="1"/>
      <c r="Q20" s="1"/>
      <c r="R20" s="1"/>
      <c r="S20" s="1"/>
      <c r="T20" s="1"/>
      <c r="U20" s="1"/>
      <c r="V20" s="1"/>
      <c r="W20" s="1"/>
      <c r="X20" s="1"/>
      <c r="Y20" s="1"/>
    </row>
    <row r="21" spans="1:25" ht="17">
      <c r="A21" s="7"/>
      <c r="B21" s="105" t="s">
        <v>22</v>
      </c>
      <c r="C21" s="18"/>
      <c r="D21" s="18"/>
      <c r="E21" s="18"/>
      <c r="F21" s="8"/>
      <c r="G21" s="105" t="s">
        <v>23</v>
      </c>
      <c r="H21" s="105" t="s">
        <v>13</v>
      </c>
      <c r="I21" s="110" t="s">
        <v>24</v>
      </c>
      <c r="J21" s="111"/>
      <c r="K21" s="9"/>
      <c r="L21" s="1"/>
      <c r="M21" s="1"/>
      <c r="N21" s="1"/>
      <c r="O21" s="1"/>
      <c r="P21" s="1"/>
      <c r="Q21" s="1"/>
      <c r="R21" s="1"/>
      <c r="S21" s="1"/>
      <c r="T21" s="1"/>
      <c r="U21" s="1"/>
      <c r="V21" s="1"/>
      <c r="W21" s="1"/>
      <c r="X21" s="1"/>
      <c r="Y21" s="1"/>
    </row>
    <row r="22" spans="1:25" ht="13">
      <c r="A22" s="7"/>
      <c r="B22" s="19">
        <v>0.6</v>
      </c>
      <c r="C22" s="20"/>
      <c r="D22" s="20"/>
      <c r="E22" s="20"/>
      <c r="F22" s="8"/>
      <c r="G22" s="16">
        <f>H22/12/I22</f>
        <v>50000</v>
      </c>
      <c r="H22" s="11">
        <v>6000000</v>
      </c>
      <c r="I22" s="14">
        <v>10</v>
      </c>
      <c r="J22" s="12"/>
      <c r="K22" s="9"/>
      <c r="L22" s="1"/>
      <c r="M22" s="1"/>
      <c r="N22" s="1"/>
      <c r="O22" s="1"/>
      <c r="P22" s="1"/>
      <c r="Q22" s="1"/>
      <c r="R22" s="1"/>
      <c r="S22" s="1"/>
      <c r="T22" s="1"/>
      <c r="U22" s="1"/>
      <c r="V22" s="1"/>
      <c r="W22" s="1"/>
      <c r="X22" s="1"/>
      <c r="Y22" s="1"/>
    </row>
    <row r="23" spans="1:25" ht="17">
      <c r="A23" s="7"/>
      <c r="B23" s="106" t="s">
        <v>25</v>
      </c>
      <c r="C23" s="21"/>
      <c r="D23" s="22"/>
      <c r="E23" s="22"/>
      <c r="F23" s="8"/>
      <c r="G23" s="109" t="s">
        <v>26</v>
      </c>
      <c r="H23" s="109" t="s">
        <v>27</v>
      </c>
      <c r="I23" s="109" t="s">
        <v>28</v>
      </c>
      <c r="J23" s="23"/>
      <c r="K23" s="9"/>
      <c r="L23" s="1"/>
      <c r="M23" s="1"/>
      <c r="N23" s="1"/>
      <c r="O23" s="1"/>
      <c r="P23" s="1"/>
      <c r="Q23" s="1"/>
      <c r="R23" s="1"/>
      <c r="S23" s="1"/>
      <c r="T23" s="1"/>
      <c r="U23" s="1"/>
      <c r="V23" s="1"/>
      <c r="W23" s="1"/>
      <c r="X23" s="1"/>
      <c r="Y23" s="1"/>
    </row>
    <row r="24" spans="1:25" ht="14">
      <c r="A24" s="7"/>
      <c r="B24" s="107">
        <f>(B18+B20*C20)*B22</f>
        <v>1356000</v>
      </c>
      <c r="C24" s="24"/>
      <c r="D24" s="5"/>
      <c r="E24" s="5"/>
      <c r="F24" s="8"/>
      <c r="G24" s="25">
        <f>H24/I24</f>
        <v>352000</v>
      </c>
      <c r="H24" s="11">
        <v>3520000</v>
      </c>
      <c r="I24" s="26">
        <v>10</v>
      </c>
      <c r="J24" s="27"/>
      <c r="K24" s="9"/>
      <c r="L24" s="1"/>
      <c r="M24" s="1"/>
      <c r="N24" s="1"/>
      <c r="O24" s="1"/>
      <c r="P24" s="1"/>
      <c r="Q24" s="1"/>
      <c r="R24" s="1"/>
      <c r="S24" s="1"/>
      <c r="T24" s="1"/>
      <c r="U24" s="1"/>
      <c r="V24" s="1"/>
      <c r="W24" s="1"/>
      <c r="X24" s="1"/>
      <c r="Y24" s="1"/>
    </row>
    <row r="25" spans="1:25" ht="14">
      <c r="A25" s="7"/>
      <c r="B25" s="28"/>
      <c r="C25" s="1"/>
      <c r="D25" s="1"/>
      <c r="E25" s="1"/>
      <c r="F25" s="7"/>
      <c r="G25" s="106" t="s">
        <v>29</v>
      </c>
      <c r="H25" s="21"/>
      <c r="I25" s="22"/>
      <c r="J25" s="22"/>
      <c r="K25" s="1"/>
      <c r="L25" s="1"/>
      <c r="M25" s="1"/>
      <c r="N25" s="1"/>
      <c r="O25" s="1"/>
      <c r="P25" s="1"/>
      <c r="Q25" s="1"/>
      <c r="R25" s="1"/>
      <c r="S25" s="1"/>
      <c r="T25" s="1"/>
      <c r="U25" s="1"/>
      <c r="V25" s="1"/>
      <c r="W25" s="1"/>
      <c r="X25" s="1"/>
      <c r="Y25" s="1"/>
    </row>
    <row r="26" spans="1:25" ht="14">
      <c r="A26" s="7"/>
      <c r="B26" s="28"/>
      <c r="C26" s="1"/>
      <c r="D26" s="1"/>
      <c r="E26" s="1"/>
      <c r="F26" s="7"/>
      <c r="G26" s="112">
        <f>SUM(G18,G20,G22,G24)</f>
        <v>452000</v>
      </c>
      <c r="H26" s="24"/>
      <c r="I26" s="5"/>
      <c r="J26" s="5"/>
      <c r="K26" s="1"/>
      <c r="L26" s="1"/>
      <c r="M26" s="1"/>
      <c r="N26" s="1"/>
      <c r="O26" s="1"/>
      <c r="P26" s="1"/>
      <c r="Q26" s="1"/>
      <c r="R26" s="1"/>
      <c r="S26" s="1"/>
      <c r="T26" s="1"/>
      <c r="U26" s="1"/>
      <c r="V26" s="1"/>
      <c r="W26" s="1"/>
      <c r="X26" s="1"/>
      <c r="Y26" s="1"/>
    </row>
    <row r="27" spans="1:25" ht="13">
      <c r="A27" s="1"/>
      <c r="B27" s="1"/>
      <c r="C27" s="1"/>
      <c r="D27" s="1"/>
      <c r="E27" s="1"/>
      <c r="F27" s="1"/>
      <c r="G27" s="28"/>
      <c r="H27" s="1"/>
      <c r="I27" s="1"/>
      <c r="J27" s="1"/>
      <c r="K27" s="1"/>
      <c r="L27" s="1"/>
      <c r="M27" s="1"/>
      <c r="N27" s="1"/>
      <c r="O27" s="1"/>
      <c r="P27" s="1"/>
      <c r="Q27" s="1"/>
      <c r="R27" s="1"/>
      <c r="S27" s="1"/>
      <c r="T27" s="1"/>
      <c r="U27" s="1"/>
      <c r="V27" s="1"/>
      <c r="W27" s="1"/>
      <c r="X27" s="1"/>
      <c r="Y27" s="1"/>
    </row>
    <row r="28" spans="1:25" ht="20">
      <c r="A28" s="1"/>
      <c r="B28" s="100" t="s">
        <v>30</v>
      </c>
      <c r="C28" s="1"/>
      <c r="D28" s="1"/>
      <c r="E28" s="1"/>
      <c r="F28" s="1"/>
      <c r="G28" s="1"/>
      <c r="H28" s="1"/>
      <c r="I28" s="1"/>
      <c r="J28" s="1"/>
      <c r="K28" s="1"/>
      <c r="L28" s="1"/>
      <c r="M28" s="1"/>
      <c r="N28" s="1"/>
      <c r="O28" s="1"/>
      <c r="P28" s="1"/>
      <c r="Q28" s="1"/>
      <c r="R28" s="1"/>
      <c r="S28" s="1"/>
      <c r="T28" s="1"/>
      <c r="U28" s="1"/>
      <c r="V28" s="1"/>
      <c r="W28" s="1"/>
      <c r="X28" s="1"/>
      <c r="Y28" s="1"/>
    </row>
    <row r="29" spans="1:25" ht="17">
      <c r="A29" s="1"/>
      <c r="B29" s="98" t="s">
        <v>31</v>
      </c>
      <c r="C29" s="1"/>
      <c r="D29" s="1"/>
      <c r="E29" s="1"/>
      <c r="F29" s="1"/>
      <c r="G29" s="1"/>
      <c r="H29" s="1"/>
      <c r="I29" s="1"/>
      <c r="J29" s="1"/>
      <c r="K29" s="1"/>
      <c r="L29" s="1"/>
      <c r="M29" s="1"/>
      <c r="N29" s="1"/>
      <c r="O29" s="1"/>
      <c r="P29" s="1"/>
      <c r="Q29" s="1"/>
      <c r="R29" s="1"/>
      <c r="S29" s="1"/>
      <c r="T29" s="1"/>
      <c r="U29" s="1"/>
      <c r="V29" s="1"/>
      <c r="W29" s="1"/>
      <c r="X29" s="1"/>
      <c r="Y29" s="1"/>
    </row>
    <row r="30" spans="1:25" ht="17">
      <c r="A30" s="1"/>
      <c r="B30" s="113" t="s">
        <v>32</v>
      </c>
      <c r="C30" s="6"/>
      <c r="D30" s="1"/>
      <c r="E30" s="1"/>
      <c r="F30" s="1"/>
      <c r="G30" s="1"/>
      <c r="H30" s="1"/>
      <c r="I30" s="1"/>
      <c r="J30" s="1"/>
      <c r="K30" s="1"/>
      <c r="L30" s="1"/>
      <c r="M30" s="1"/>
      <c r="N30" s="1"/>
      <c r="O30" s="1"/>
      <c r="P30" s="1"/>
      <c r="Q30" s="1"/>
      <c r="R30" s="1"/>
      <c r="S30" s="1"/>
      <c r="T30" s="1"/>
      <c r="U30" s="1"/>
      <c r="V30" s="1"/>
      <c r="W30" s="1"/>
      <c r="X30" s="1"/>
      <c r="Y30" s="1"/>
    </row>
    <row r="31" spans="1:25" ht="13">
      <c r="A31" s="1"/>
      <c r="B31" s="6"/>
      <c r="C31" s="6"/>
      <c r="D31" s="6"/>
      <c r="E31" s="6"/>
      <c r="F31" s="1"/>
      <c r="G31" s="1"/>
      <c r="H31" s="1"/>
      <c r="I31" s="1"/>
      <c r="J31" s="1"/>
      <c r="K31" s="1"/>
      <c r="L31" s="1"/>
      <c r="M31" s="1"/>
      <c r="N31" s="1"/>
      <c r="O31" s="1"/>
      <c r="P31" s="1"/>
      <c r="Q31" s="1"/>
      <c r="R31" s="1"/>
      <c r="S31" s="1"/>
      <c r="T31" s="1"/>
      <c r="U31" s="1"/>
      <c r="V31" s="1"/>
      <c r="W31" s="1"/>
      <c r="X31" s="1"/>
      <c r="Y31" s="1"/>
    </row>
    <row r="32" spans="1:25" ht="18">
      <c r="A32" s="7"/>
      <c r="B32" s="115" t="s">
        <v>33</v>
      </c>
      <c r="C32" s="114">
        <f>B24/G26</f>
        <v>3</v>
      </c>
      <c r="D32" s="29"/>
      <c r="E32" s="6"/>
      <c r="F32" s="6"/>
      <c r="G32" s="1"/>
      <c r="H32" s="1"/>
      <c r="I32" s="1"/>
      <c r="J32" s="1"/>
      <c r="K32" s="1"/>
      <c r="L32" s="1"/>
      <c r="M32" s="1"/>
      <c r="N32" s="1"/>
      <c r="O32" s="1"/>
      <c r="P32" s="1"/>
      <c r="Q32" s="1"/>
      <c r="R32" s="1"/>
      <c r="S32" s="1"/>
      <c r="T32" s="1"/>
      <c r="U32" s="1"/>
      <c r="V32" s="1"/>
      <c r="W32" s="1"/>
      <c r="X32" s="1"/>
      <c r="Y32" s="1"/>
    </row>
    <row r="33" spans="1:25" ht="13">
      <c r="A33" s="7"/>
      <c r="B33" s="30"/>
      <c r="C33" s="30"/>
      <c r="D33" s="6"/>
      <c r="E33" s="6"/>
      <c r="F33" s="6"/>
      <c r="G33" s="1"/>
      <c r="H33" s="1"/>
      <c r="I33" s="1"/>
      <c r="J33" s="1"/>
      <c r="K33" s="1"/>
      <c r="L33" s="1"/>
      <c r="M33" s="1"/>
      <c r="N33" s="1"/>
      <c r="O33" s="1"/>
      <c r="P33" s="1"/>
      <c r="Q33" s="1"/>
      <c r="R33" s="1"/>
      <c r="S33" s="1"/>
      <c r="T33" s="1"/>
      <c r="U33" s="1"/>
      <c r="V33" s="1"/>
      <c r="W33" s="1"/>
      <c r="X33" s="1"/>
      <c r="Y33" s="1"/>
    </row>
    <row r="34" spans="1:25" ht="13">
      <c r="A34" s="1"/>
      <c r="B34" s="6"/>
      <c r="C34" s="6"/>
      <c r="D34" s="6"/>
      <c r="E34" s="6"/>
      <c r="F34" s="6"/>
      <c r="G34" s="1"/>
      <c r="H34" s="1"/>
      <c r="I34" s="1"/>
      <c r="J34" s="1"/>
      <c r="K34" s="1"/>
      <c r="L34" s="1"/>
      <c r="M34" s="1"/>
      <c r="N34" s="1"/>
      <c r="O34" s="1"/>
      <c r="P34" s="1"/>
      <c r="Q34" s="1"/>
      <c r="R34" s="1"/>
      <c r="S34" s="1"/>
      <c r="T34" s="1"/>
      <c r="U34" s="1"/>
      <c r="V34" s="1"/>
      <c r="W34" s="1"/>
      <c r="X34" s="1"/>
      <c r="Y34" s="1"/>
    </row>
    <row r="35" spans="1:25" ht="13">
      <c r="A35" s="1"/>
      <c r="B35" s="6"/>
      <c r="C35" s="6"/>
      <c r="D35" s="6"/>
      <c r="E35" s="6"/>
      <c r="F35" s="6"/>
      <c r="G35" s="1"/>
      <c r="H35" s="1"/>
      <c r="I35" s="1"/>
      <c r="J35" s="1"/>
      <c r="K35" s="1"/>
      <c r="L35" s="1"/>
      <c r="M35" s="1"/>
      <c r="N35" s="1"/>
      <c r="O35" s="1"/>
      <c r="P35" s="1"/>
      <c r="Q35" s="1"/>
      <c r="R35" s="1"/>
      <c r="S35" s="1"/>
      <c r="T35" s="1"/>
      <c r="U35" s="1"/>
      <c r="V35" s="1"/>
      <c r="W35" s="1"/>
      <c r="X35" s="1"/>
      <c r="Y35" s="1"/>
    </row>
    <row r="36" spans="1:25" ht="13">
      <c r="A36" s="1"/>
      <c r="B36" s="6"/>
      <c r="C36" s="6"/>
      <c r="D36" s="6"/>
      <c r="E36" s="6"/>
      <c r="F36" s="6"/>
      <c r="G36" s="1"/>
      <c r="H36" s="1"/>
      <c r="I36" s="1"/>
      <c r="J36" s="1"/>
      <c r="K36" s="1"/>
      <c r="L36" s="1"/>
      <c r="M36" s="1"/>
      <c r="N36" s="1"/>
      <c r="O36" s="1"/>
      <c r="P36" s="1"/>
      <c r="Q36" s="1"/>
      <c r="R36" s="1"/>
      <c r="S36" s="1"/>
      <c r="T36" s="1"/>
      <c r="U36" s="1"/>
      <c r="V36" s="1"/>
      <c r="W36" s="1"/>
      <c r="X36" s="1"/>
      <c r="Y36" s="1"/>
    </row>
    <row r="37" spans="1:25" ht="24">
      <c r="A37" s="1"/>
      <c r="B37" s="116" t="s">
        <v>34</v>
      </c>
      <c r="C37" s="6"/>
      <c r="D37" s="113" t="s">
        <v>35</v>
      </c>
      <c r="E37" s="6"/>
      <c r="F37" s="6"/>
      <c r="G37" s="1"/>
      <c r="H37" s="1"/>
      <c r="I37" s="1"/>
      <c r="J37" s="1"/>
      <c r="K37" s="1"/>
      <c r="L37" s="1"/>
      <c r="M37" s="1"/>
      <c r="N37" s="1"/>
      <c r="O37" s="1"/>
      <c r="P37" s="1"/>
      <c r="Q37" s="1"/>
      <c r="R37" s="1"/>
      <c r="S37" s="1"/>
      <c r="T37" s="1"/>
      <c r="U37" s="1"/>
      <c r="V37" s="1"/>
      <c r="W37" s="1"/>
      <c r="X37" s="1"/>
      <c r="Y37" s="1"/>
    </row>
    <row r="38" spans="1:25" ht="17">
      <c r="A38" s="7"/>
      <c r="B38" s="117" t="s">
        <v>8</v>
      </c>
      <c r="C38" s="117" t="s">
        <v>36</v>
      </c>
      <c r="D38" s="117" t="s">
        <v>37</v>
      </c>
      <c r="E38" s="31"/>
      <c r="F38" s="29"/>
      <c r="G38" s="1"/>
      <c r="H38" s="1"/>
      <c r="I38" s="1"/>
      <c r="J38" s="1"/>
      <c r="K38" s="1"/>
      <c r="L38" s="1"/>
      <c r="M38" s="1"/>
      <c r="N38" s="1"/>
      <c r="O38" s="1"/>
      <c r="P38" s="1"/>
      <c r="Q38" s="1"/>
      <c r="R38" s="1"/>
      <c r="S38" s="1"/>
      <c r="T38" s="1"/>
      <c r="U38" s="1"/>
      <c r="V38" s="1"/>
      <c r="W38" s="1"/>
      <c r="X38" s="1"/>
      <c r="Y38" s="1"/>
    </row>
    <row r="39" spans="1:25" ht="17">
      <c r="A39" s="7"/>
      <c r="B39" s="118" t="s">
        <v>38</v>
      </c>
      <c r="C39" s="32">
        <v>1</v>
      </c>
      <c r="D39" s="121"/>
      <c r="E39" s="121"/>
      <c r="F39" s="9"/>
      <c r="G39" s="9"/>
      <c r="H39" s="1"/>
      <c r="I39" s="1"/>
      <c r="J39" s="1"/>
      <c r="K39" s="1"/>
      <c r="L39" s="1"/>
      <c r="M39" s="1"/>
      <c r="N39" s="1"/>
      <c r="O39" s="1"/>
      <c r="P39" s="1"/>
      <c r="Q39" s="1"/>
      <c r="R39" s="1"/>
      <c r="S39" s="1"/>
      <c r="T39" s="1"/>
      <c r="U39" s="1"/>
      <c r="V39" s="1"/>
      <c r="W39" s="1"/>
      <c r="X39" s="1"/>
      <c r="Y39" s="1"/>
    </row>
    <row r="40" spans="1:25" ht="17">
      <c r="A40" s="7"/>
      <c r="B40" s="119" t="s">
        <v>39</v>
      </c>
      <c r="C40" s="33">
        <f t="shared" ref="C40:C44" si="0">C39/E40</f>
        <v>2</v>
      </c>
      <c r="D40" s="119" t="s">
        <v>40</v>
      </c>
      <c r="E40" s="34">
        <v>0.5</v>
      </c>
      <c r="F40" s="9"/>
      <c r="G40" s="9"/>
      <c r="H40" s="1"/>
      <c r="I40" s="1"/>
      <c r="J40" s="1"/>
      <c r="K40" s="1"/>
      <c r="L40" s="1"/>
      <c r="M40" s="1"/>
      <c r="N40" s="1"/>
      <c r="O40" s="1"/>
      <c r="P40" s="1"/>
      <c r="Q40" s="1"/>
      <c r="R40" s="1"/>
      <c r="S40" s="1"/>
      <c r="T40" s="1"/>
      <c r="U40" s="1"/>
      <c r="V40" s="1"/>
      <c r="W40" s="1"/>
      <c r="X40" s="1"/>
      <c r="Y40" s="1"/>
    </row>
    <row r="41" spans="1:25" ht="17">
      <c r="A41" s="7"/>
      <c r="B41" s="119" t="s">
        <v>41</v>
      </c>
      <c r="C41" s="35">
        <f t="shared" si="0"/>
        <v>6.0606060606060606</v>
      </c>
      <c r="D41" s="119" t="s">
        <v>42</v>
      </c>
      <c r="E41" s="34">
        <v>0.33</v>
      </c>
      <c r="F41" s="9"/>
      <c r="G41" s="9"/>
      <c r="H41" s="1"/>
      <c r="I41" s="1"/>
      <c r="J41" s="1"/>
      <c r="K41" s="1"/>
      <c r="L41" s="1"/>
      <c r="M41" s="1"/>
      <c r="N41" s="1"/>
      <c r="O41" s="1"/>
      <c r="P41" s="1"/>
      <c r="Q41" s="1"/>
      <c r="R41" s="1"/>
      <c r="S41" s="1"/>
      <c r="T41" s="1"/>
      <c r="U41" s="1"/>
      <c r="V41" s="1"/>
      <c r="W41" s="1"/>
      <c r="X41" s="1"/>
      <c r="Y41" s="1"/>
    </row>
    <row r="42" spans="1:25" ht="17">
      <c r="A42" s="7"/>
      <c r="B42" s="119" t="s">
        <v>43</v>
      </c>
      <c r="C42" s="35">
        <f t="shared" si="0"/>
        <v>30.303030303030301</v>
      </c>
      <c r="D42" s="119" t="s">
        <v>44</v>
      </c>
      <c r="E42" s="34">
        <v>0.2</v>
      </c>
      <c r="F42" s="9"/>
      <c r="G42" s="9"/>
      <c r="H42" s="1"/>
      <c r="I42" s="1"/>
      <c r="J42" s="1"/>
      <c r="K42" s="1"/>
      <c r="L42" s="1"/>
      <c r="M42" s="1"/>
      <c r="N42" s="1"/>
      <c r="O42" s="1"/>
      <c r="P42" s="1"/>
      <c r="Q42" s="1"/>
      <c r="R42" s="1"/>
      <c r="S42" s="1"/>
      <c r="T42" s="1"/>
      <c r="U42" s="1"/>
      <c r="V42" s="1"/>
      <c r="W42" s="1"/>
      <c r="X42" s="1"/>
      <c r="Y42" s="1"/>
    </row>
    <row r="43" spans="1:25" ht="17">
      <c r="A43" s="7"/>
      <c r="B43" s="119" t="s">
        <v>45</v>
      </c>
      <c r="C43" s="35">
        <f t="shared" si="0"/>
        <v>6060.6060606060601</v>
      </c>
      <c r="D43" s="119" t="s">
        <v>46</v>
      </c>
      <c r="E43" s="36">
        <v>5.0000000000000001E-3</v>
      </c>
      <c r="F43" s="9"/>
      <c r="G43" s="9"/>
      <c r="H43" s="1"/>
      <c r="I43" s="1"/>
      <c r="J43" s="1"/>
      <c r="K43" s="1"/>
      <c r="L43" s="1"/>
      <c r="M43" s="1"/>
      <c r="N43" s="1"/>
      <c r="O43" s="1"/>
      <c r="P43" s="1"/>
      <c r="Q43" s="1"/>
      <c r="R43" s="1"/>
      <c r="S43" s="1"/>
      <c r="T43" s="1"/>
      <c r="U43" s="1"/>
      <c r="V43" s="1"/>
      <c r="W43" s="1"/>
      <c r="X43" s="1"/>
      <c r="Y43" s="1"/>
    </row>
    <row r="44" spans="1:25" ht="17">
      <c r="A44" s="7"/>
      <c r="B44" s="120" t="s">
        <v>47</v>
      </c>
      <c r="C44" s="37">
        <f t="shared" si="0"/>
        <v>242424.2424242424</v>
      </c>
      <c r="D44" s="120" t="s">
        <v>48</v>
      </c>
      <c r="E44" s="38">
        <v>2.5000000000000001E-2</v>
      </c>
      <c r="F44" s="9"/>
      <c r="G44" s="9"/>
      <c r="H44" s="1"/>
      <c r="I44" s="1"/>
      <c r="J44" s="1"/>
      <c r="K44" s="1"/>
      <c r="L44" s="1"/>
      <c r="M44" s="1"/>
      <c r="N44" s="1"/>
      <c r="O44" s="1"/>
      <c r="P44" s="1"/>
      <c r="Q44" s="1"/>
      <c r="R44" s="1"/>
      <c r="S44" s="1"/>
      <c r="T44" s="1"/>
      <c r="U44" s="1"/>
      <c r="V44" s="1"/>
      <c r="W44" s="1"/>
      <c r="X44" s="1"/>
      <c r="Y44" s="1"/>
    </row>
    <row r="45" spans="1:25" ht="13">
      <c r="A45" s="7"/>
      <c r="B45" s="28"/>
      <c r="C45" s="28"/>
      <c r="D45" s="28"/>
      <c r="E45" s="28"/>
      <c r="F45" s="9"/>
      <c r="G45" s="9"/>
      <c r="H45" s="1"/>
      <c r="I45" s="1"/>
      <c r="J45" s="1"/>
      <c r="K45" s="1"/>
      <c r="L45" s="1"/>
      <c r="M45" s="1"/>
      <c r="N45" s="1"/>
      <c r="O45" s="1"/>
      <c r="P45" s="1"/>
      <c r="Q45" s="1"/>
      <c r="R45" s="1"/>
      <c r="S45" s="1"/>
      <c r="T45" s="1"/>
      <c r="U45" s="1"/>
      <c r="V45" s="1"/>
      <c r="W45" s="1"/>
      <c r="X45" s="1"/>
      <c r="Y45" s="1"/>
    </row>
    <row r="46" spans="1:25" ht="13">
      <c r="A46" s="1"/>
      <c r="B46" s="1"/>
      <c r="C46" s="1"/>
      <c r="D46" s="1"/>
      <c r="E46" s="1"/>
      <c r="F46" s="1"/>
      <c r="G46" s="1"/>
      <c r="H46" s="1"/>
      <c r="I46" s="1"/>
      <c r="J46" s="1"/>
      <c r="K46" s="1"/>
      <c r="L46" s="1"/>
      <c r="M46" s="1"/>
      <c r="N46" s="1"/>
      <c r="O46" s="1"/>
      <c r="P46" s="1"/>
      <c r="Q46" s="1"/>
      <c r="R46" s="1"/>
      <c r="S46" s="1"/>
      <c r="T46" s="1"/>
      <c r="U46" s="1"/>
      <c r="V46" s="1"/>
      <c r="W46" s="1"/>
      <c r="X46" s="1"/>
      <c r="Y46" s="1"/>
    </row>
    <row r="47" spans="1:25" ht="13">
      <c r="A47" s="1"/>
      <c r="B47" s="1"/>
      <c r="C47" s="1"/>
      <c r="D47" s="1"/>
      <c r="E47" s="1"/>
      <c r="F47" s="1"/>
      <c r="G47" s="1"/>
      <c r="H47" s="1"/>
      <c r="I47" s="1"/>
      <c r="J47" s="1"/>
      <c r="K47" s="1"/>
      <c r="L47" s="1"/>
      <c r="M47" s="1"/>
      <c r="N47" s="1"/>
      <c r="O47" s="1"/>
      <c r="P47" s="1"/>
      <c r="Q47" s="1"/>
      <c r="R47" s="1"/>
      <c r="S47" s="1"/>
      <c r="T47" s="1"/>
      <c r="U47" s="1"/>
      <c r="V47" s="1"/>
      <c r="W47" s="1"/>
      <c r="X47" s="1"/>
      <c r="Y47" s="1"/>
    </row>
    <row r="48" spans="1:25" ht="13">
      <c r="A48" s="1"/>
      <c r="C48" s="1"/>
      <c r="D48" s="1"/>
      <c r="E48" s="1"/>
      <c r="F48" s="1"/>
      <c r="G48" s="1"/>
      <c r="H48" s="1"/>
      <c r="I48" s="1"/>
      <c r="J48" s="1"/>
      <c r="K48" s="1"/>
      <c r="L48" s="1"/>
      <c r="M48" s="1"/>
      <c r="N48" s="1"/>
      <c r="O48" s="1"/>
      <c r="P48" s="1"/>
      <c r="Q48" s="1"/>
      <c r="R48" s="1"/>
      <c r="S48" s="1"/>
      <c r="T48" s="1"/>
      <c r="U48" s="1"/>
      <c r="V48" s="1"/>
      <c r="W48" s="1"/>
      <c r="X48" s="1"/>
      <c r="Y48" s="1"/>
    </row>
    <row r="49" spans="1:25" ht="24">
      <c r="A49" s="1"/>
      <c r="B49" s="116" t="s">
        <v>53</v>
      </c>
      <c r="C49" s="6"/>
      <c r="D49" s="1"/>
      <c r="E49" s="1"/>
      <c r="F49" s="1"/>
      <c r="G49" s="1"/>
      <c r="H49" s="1"/>
      <c r="I49" s="1"/>
      <c r="J49" s="1"/>
      <c r="K49" s="1"/>
      <c r="L49" s="1"/>
      <c r="M49" s="1"/>
      <c r="N49" s="1"/>
      <c r="O49" s="1"/>
      <c r="P49" s="1"/>
      <c r="Q49" s="1"/>
      <c r="R49" s="1"/>
      <c r="S49" s="1"/>
      <c r="T49" s="1"/>
      <c r="U49" s="1"/>
      <c r="V49" s="1"/>
      <c r="W49" s="1"/>
      <c r="X49" s="1"/>
      <c r="Y49" s="1"/>
    </row>
    <row r="50" spans="1:25" ht="17">
      <c r="A50" s="7"/>
      <c r="B50" s="117" t="s">
        <v>8</v>
      </c>
      <c r="C50" s="117" t="s">
        <v>54</v>
      </c>
      <c r="D50" s="9"/>
      <c r="E50" s="1"/>
      <c r="F50" s="1"/>
      <c r="G50" s="1"/>
      <c r="H50" s="1"/>
      <c r="I50" s="1"/>
      <c r="J50" s="1"/>
      <c r="K50" s="1"/>
      <c r="L50" s="1"/>
      <c r="M50" s="1"/>
      <c r="N50" s="1"/>
      <c r="O50" s="1"/>
      <c r="P50" s="1"/>
      <c r="Q50" s="1"/>
      <c r="R50" s="1"/>
      <c r="S50" s="1"/>
      <c r="T50" s="1"/>
      <c r="U50" s="1"/>
      <c r="V50" s="1"/>
      <c r="W50" s="1"/>
      <c r="X50" s="1"/>
      <c r="Y50" s="1"/>
    </row>
    <row r="51" spans="1:25" ht="17">
      <c r="A51" s="7"/>
      <c r="B51" s="118" t="s">
        <v>55</v>
      </c>
      <c r="C51" s="39">
        <f>G24</f>
        <v>352000</v>
      </c>
      <c r="D51" s="9"/>
      <c r="E51" s="1"/>
      <c r="F51" s="1"/>
      <c r="G51" s="1"/>
      <c r="H51" s="1"/>
      <c r="I51" s="1"/>
      <c r="J51" s="1"/>
      <c r="K51" s="1"/>
      <c r="L51" s="1"/>
      <c r="M51" s="1"/>
      <c r="N51" s="1"/>
      <c r="O51" s="1"/>
      <c r="P51" s="1"/>
      <c r="Q51" s="1"/>
      <c r="R51" s="1"/>
      <c r="S51" s="1"/>
      <c r="T51" s="1"/>
      <c r="U51" s="1"/>
      <c r="V51" s="1"/>
      <c r="W51" s="1"/>
      <c r="X51" s="1"/>
      <c r="Y51" s="1"/>
    </row>
    <row r="52" spans="1:25" ht="17">
      <c r="A52" s="7"/>
      <c r="B52" s="119" t="s">
        <v>56</v>
      </c>
      <c r="C52" s="40">
        <f t="shared" ref="C52:C54" si="1">C51*E40</f>
        <v>176000</v>
      </c>
      <c r="D52" s="9"/>
      <c r="E52" s="1"/>
      <c r="F52" s="1"/>
      <c r="G52" s="1"/>
      <c r="H52" s="1"/>
      <c r="I52" s="1"/>
      <c r="J52" s="1"/>
      <c r="K52" s="1"/>
      <c r="L52" s="1"/>
      <c r="M52" s="1"/>
      <c r="N52" s="1"/>
      <c r="O52" s="1"/>
      <c r="P52" s="1"/>
      <c r="Q52" s="1"/>
      <c r="R52" s="1"/>
      <c r="S52" s="1"/>
      <c r="T52" s="1"/>
      <c r="U52" s="1"/>
      <c r="V52" s="1"/>
      <c r="W52" s="1"/>
      <c r="X52" s="1"/>
      <c r="Y52" s="1"/>
    </row>
    <row r="53" spans="1:25" ht="17">
      <c r="A53" s="7"/>
      <c r="B53" s="119" t="s">
        <v>57</v>
      </c>
      <c r="C53" s="40">
        <f t="shared" si="1"/>
        <v>58080</v>
      </c>
      <c r="D53" s="9"/>
      <c r="E53" s="1"/>
      <c r="F53" s="1"/>
      <c r="G53" s="1"/>
      <c r="H53" s="1"/>
      <c r="I53" s="1"/>
      <c r="J53" s="1"/>
      <c r="K53" s="1"/>
      <c r="L53" s="1"/>
      <c r="M53" s="1"/>
      <c r="N53" s="1"/>
      <c r="O53" s="1"/>
      <c r="P53" s="1"/>
      <c r="Q53" s="1"/>
      <c r="R53" s="1"/>
      <c r="S53" s="1"/>
      <c r="T53" s="1"/>
      <c r="U53" s="1"/>
      <c r="V53" s="1"/>
      <c r="W53" s="1"/>
      <c r="X53" s="1"/>
      <c r="Y53" s="1"/>
    </row>
    <row r="54" spans="1:25" ht="17">
      <c r="A54" s="7"/>
      <c r="B54" s="120" t="s">
        <v>58</v>
      </c>
      <c r="C54" s="41">
        <f t="shared" si="1"/>
        <v>11616</v>
      </c>
      <c r="D54" s="9"/>
      <c r="E54" s="1"/>
      <c r="F54" s="1"/>
      <c r="G54" s="1"/>
      <c r="H54" s="1"/>
      <c r="I54" s="1"/>
      <c r="J54" s="1"/>
      <c r="K54" s="1"/>
      <c r="L54" s="1"/>
      <c r="M54" s="1"/>
      <c r="N54" s="1"/>
      <c r="O54" s="1"/>
      <c r="P54" s="1"/>
      <c r="Q54" s="1"/>
      <c r="R54" s="1"/>
      <c r="S54" s="1"/>
      <c r="T54" s="1"/>
      <c r="U54" s="1"/>
      <c r="V54" s="1"/>
      <c r="W54" s="1"/>
      <c r="X54" s="1"/>
      <c r="Y54" s="1"/>
    </row>
    <row r="55" spans="1:25" ht="13">
      <c r="A55" s="1"/>
      <c r="B55" s="28"/>
      <c r="C55" s="28"/>
      <c r="D55" s="1"/>
      <c r="E55" s="1"/>
      <c r="F55" s="1"/>
      <c r="G55" s="1"/>
      <c r="H55" s="1"/>
      <c r="I55" s="1"/>
      <c r="J55" s="1"/>
      <c r="K55" s="1"/>
      <c r="L55" s="1"/>
      <c r="M55" s="1"/>
      <c r="N55" s="1"/>
      <c r="O55" s="1"/>
      <c r="P55" s="1"/>
      <c r="Q55" s="1"/>
      <c r="R55" s="1"/>
      <c r="S55" s="1"/>
      <c r="T55" s="1"/>
      <c r="U55" s="1"/>
      <c r="V55" s="1"/>
      <c r="W55" s="1"/>
      <c r="X55" s="1"/>
      <c r="Y55" s="1"/>
    </row>
    <row r="56" spans="1:25" ht="13">
      <c r="A56" s="1"/>
      <c r="B56" s="1"/>
      <c r="C56" s="1"/>
      <c r="D56" s="1"/>
      <c r="E56" s="1"/>
      <c r="F56" s="1"/>
      <c r="G56" s="1"/>
      <c r="H56" s="1"/>
      <c r="I56" s="1"/>
      <c r="J56" s="1"/>
      <c r="K56" s="1"/>
      <c r="L56" s="1"/>
      <c r="M56" s="1"/>
      <c r="N56" s="1"/>
      <c r="O56" s="1"/>
      <c r="P56" s="1"/>
      <c r="Q56" s="1"/>
      <c r="R56" s="1"/>
      <c r="S56" s="1"/>
      <c r="T56" s="1"/>
      <c r="U56" s="1"/>
      <c r="V56" s="1"/>
      <c r="W56" s="1"/>
      <c r="X56" s="1"/>
      <c r="Y56" s="1"/>
    </row>
    <row r="57" spans="1:25" ht="13">
      <c r="A57" s="1"/>
      <c r="B57" s="1"/>
      <c r="C57" s="1"/>
      <c r="D57" s="1"/>
      <c r="E57" s="1"/>
      <c r="F57" s="1"/>
      <c r="G57" s="1"/>
      <c r="H57" s="1"/>
      <c r="I57" s="1"/>
      <c r="J57" s="1"/>
      <c r="K57" s="1"/>
      <c r="L57" s="1"/>
      <c r="M57" s="1"/>
      <c r="N57" s="1"/>
      <c r="O57" s="1"/>
      <c r="P57" s="1"/>
      <c r="Q57" s="1"/>
      <c r="R57" s="1"/>
      <c r="S57" s="1"/>
      <c r="T57" s="1"/>
      <c r="U57" s="1"/>
      <c r="V57" s="1"/>
      <c r="W57" s="1"/>
      <c r="X57" s="1"/>
      <c r="Y57" s="1"/>
    </row>
    <row r="58" spans="1:25" ht="13">
      <c r="A58" s="1"/>
      <c r="B58" s="1"/>
      <c r="C58" s="1"/>
      <c r="D58" s="1"/>
      <c r="E58" s="1"/>
      <c r="F58" s="1"/>
      <c r="G58" s="1"/>
      <c r="H58" s="1"/>
      <c r="I58" s="1"/>
      <c r="J58" s="1"/>
      <c r="K58" s="1"/>
      <c r="L58" s="1"/>
      <c r="M58" s="1"/>
      <c r="N58" s="1"/>
      <c r="O58" s="1"/>
      <c r="P58" s="1"/>
      <c r="Q58" s="1"/>
      <c r="R58" s="1"/>
      <c r="S58" s="1"/>
      <c r="T58" s="1"/>
      <c r="U58" s="1"/>
      <c r="V58" s="1"/>
      <c r="W58" s="1"/>
      <c r="X58" s="1"/>
      <c r="Y58" s="1"/>
    </row>
    <row r="59" spans="1:25" ht="13">
      <c r="A59" s="1"/>
      <c r="B59" s="1"/>
      <c r="C59" s="1"/>
      <c r="D59" s="1"/>
      <c r="E59" s="1"/>
      <c r="F59" s="1"/>
      <c r="G59" s="1"/>
      <c r="H59" s="1"/>
      <c r="I59" s="1"/>
      <c r="J59" s="1"/>
      <c r="K59" s="1"/>
      <c r="L59" s="1"/>
      <c r="M59" s="1"/>
      <c r="N59" s="1"/>
      <c r="O59" s="1"/>
      <c r="P59" s="1"/>
      <c r="Q59" s="1"/>
      <c r="R59" s="1"/>
      <c r="S59" s="1"/>
      <c r="T59" s="1"/>
      <c r="U59" s="1"/>
      <c r="V59" s="1"/>
      <c r="W59" s="1"/>
      <c r="X59" s="1"/>
      <c r="Y59" s="1"/>
    </row>
    <row r="60" spans="1:25" ht="13">
      <c r="A60" s="1"/>
      <c r="B60" s="1"/>
      <c r="C60" s="1"/>
      <c r="D60" s="1"/>
      <c r="E60" s="1"/>
      <c r="F60" s="1"/>
      <c r="G60" s="1"/>
      <c r="H60" s="1"/>
      <c r="I60" s="1"/>
      <c r="J60" s="1"/>
      <c r="K60" s="1"/>
      <c r="L60" s="1"/>
      <c r="M60" s="1"/>
      <c r="N60" s="1"/>
      <c r="O60" s="1"/>
      <c r="P60" s="1"/>
      <c r="Q60" s="1"/>
      <c r="R60" s="1"/>
      <c r="S60" s="1"/>
      <c r="T60" s="1"/>
      <c r="U60" s="1"/>
      <c r="V60" s="1"/>
      <c r="W60" s="1"/>
      <c r="X60" s="1"/>
      <c r="Y60" s="1"/>
    </row>
    <row r="61" spans="1:25" ht="13">
      <c r="A61" s="1"/>
      <c r="B61" s="1"/>
      <c r="C61" s="1"/>
      <c r="D61" s="1"/>
      <c r="E61" s="1"/>
      <c r="F61" s="1"/>
      <c r="G61" s="1"/>
      <c r="H61" s="1"/>
      <c r="I61" s="1"/>
      <c r="J61" s="1"/>
      <c r="K61" s="1"/>
      <c r="L61" s="1"/>
      <c r="M61" s="1"/>
      <c r="N61" s="1"/>
      <c r="O61" s="1"/>
      <c r="P61" s="1"/>
      <c r="Q61" s="1"/>
      <c r="R61" s="1"/>
      <c r="S61" s="1"/>
      <c r="T61" s="1"/>
      <c r="U61" s="1"/>
      <c r="V61" s="1"/>
      <c r="W61" s="1"/>
      <c r="X61" s="1"/>
      <c r="Y61" s="1"/>
    </row>
    <row r="62" spans="1:25" ht="13">
      <c r="A62" s="1"/>
      <c r="B62" s="1"/>
      <c r="C62" s="1"/>
      <c r="D62" s="1"/>
      <c r="E62" s="1"/>
      <c r="F62" s="1"/>
      <c r="G62" s="1"/>
      <c r="H62" s="1"/>
      <c r="I62" s="1"/>
      <c r="J62" s="1"/>
      <c r="K62" s="1"/>
      <c r="L62" s="1"/>
      <c r="M62" s="1"/>
      <c r="N62" s="1"/>
      <c r="O62" s="1"/>
      <c r="P62" s="1"/>
      <c r="Q62" s="1"/>
      <c r="R62" s="1"/>
      <c r="S62" s="1"/>
      <c r="T62" s="1"/>
      <c r="U62" s="1"/>
      <c r="V62" s="1"/>
      <c r="W62" s="1"/>
      <c r="X62" s="1"/>
      <c r="Y62" s="1"/>
    </row>
    <row r="63" spans="1:25" ht="13">
      <c r="A63" s="1"/>
      <c r="B63" s="1"/>
      <c r="C63" s="1"/>
      <c r="D63" s="1"/>
      <c r="E63" s="1"/>
      <c r="F63" s="1"/>
      <c r="G63" s="1"/>
      <c r="H63" s="1"/>
      <c r="I63" s="1"/>
      <c r="J63" s="1"/>
      <c r="K63" s="1"/>
      <c r="L63" s="1"/>
      <c r="M63" s="1"/>
      <c r="N63" s="1"/>
      <c r="O63" s="1"/>
      <c r="P63" s="1"/>
      <c r="Q63" s="1"/>
      <c r="R63" s="1"/>
      <c r="S63" s="1"/>
      <c r="T63" s="1"/>
      <c r="U63" s="1"/>
      <c r="V63" s="1"/>
      <c r="W63" s="1"/>
      <c r="X63" s="1"/>
      <c r="Y63" s="1"/>
    </row>
    <row r="64" spans="1:25" ht="13">
      <c r="A64" s="1"/>
      <c r="B64" s="1"/>
      <c r="C64" s="1"/>
      <c r="D64" s="1"/>
      <c r="E64" s="1"/>
      <c r="F64" s="1"/>
      <c r="G64" s="1"/>
      <c r="H64" s="1"/>
      <c r="I64" s="1"/>
      <c r="J64" s="1"/>
      <c r="K64" s="1"/>
      <c r="L64" s="1"/>
      <c r="M64" s="1"/>
      <c r="N64" s="1"/>
      <c r="O64" s="1"/>
      <c r="P64" s="1"/>
      <c r="Q64" s="1"/>
      <c r="R64" s="1"/>
      <c r="S64" s="1"/>
      <c r="T64" s="1"/>
      <c r="U64" s="1"/>
      <c r="V64" s="1"/>
      <c r="W64" s="1"/>
      <c r="X64" s="1"/>
      <c r="Y64" s="1"/>
    </row>
    <row r="65" spans="1:25" ht="13">
      <c r="A65" s="1"/>
      <c r="B65" s="1"/>
      <c r="C65" s="1"/>
      <c r="D65" s="1"/>
      <c r="E65" s="1"/>
      <c r="F65" s="1"/>
      <c r="G65" s="1"/>
      <c r="H65" s="1"/>
      <c r="I65" s="1"/>
      <c r="J65" s="1"/>
      <c r="K65" s="1"/>
      <c r="L65" s="1"/>
      <c r="M65" s="1"/>
      <c r="N65" s="1"/>
      <c r="O65" s="1"/>
      <c r="P65" s="1"/>
      <c r="Q65" s="1"/>
      <c r="R65" s="1"/>
      <c r="S65" s="1"/>
      <c r="T65" s="1"/>
      <c r="U65" s="1"/>
      <c r="V65" s="1"/>
      <c r="W65" s="1"/>
      <c r="X65" s="1"/>
      <c r="Y65" s="1"/>
    </row>
    <row r="66" spans="1:25" ht="13">
      <c r="A66" s="1"/>
      <c r="B66" s="1"/>
      <c r="C66" s="1"/>
      <c r="D66" s="1"/>
      <c r="E66" s="1"/>
      <c r="F66" s="1"/>
      <c r="G66" s="1"/>
      <c r="H66" s="1"/>
      <c r="I66" s="1"/>
      <c r="J66" s="1"/>
      <c r="K66" s="1"/>
      <c r="L66" s="1"/>
      <c r="M66" s="1"/>
      <c r="N66" s="1"/>
      <c r="O66" s="1"/>
      <c r="P66" s="1"/>
      <c r="Q66" s="1"/>
      <c r="R66" s="1"/>
      <c r="S66" s="1"/>
      <c r="T66" s="1"/>
      <c r="U66" s="1"/>
      <c r="V66" s="1"/>
      <c r="W66" s="1"/>
      <c r="X66" s="1"/>
      <c r="Y66" s="1"/>
    </row>
    <row r="67" spans="1:25" ht="13">
      <c r="A67" s="1"/>
      <c r="B67" s="1"/>
      <c r="C67" s="1"/>
      <c r="D67" s="1"/>
      <c r="E67" s="1"/>
      <c r="F67" s="1"/>
      <c r="G67" s="1"/>
      <c r="H67" s="1"/>
      <c r="I67" s="1"/>
      <c r="J67" s="1"/>
      <c r="K67" s="1"/>
      <c r="L67" s="1"/>
      <c r="M67" s="1"/>
      <c r="N67" s="1"/>
      <c r="O67" s="1"/>
      <c r="P67" s="1"/>
      <c r="Q67" s="1"/>
      <c r="R67" s="1"/>
      <c r="S67" s="1"/>
      <c r="T67" s="1"/>
      <c r="U67" s="1"/>
      <c r="V67" s="1"/>
      <c r="W67" s="1"/>
      <c r="X67" s="1"/>
      <c r="Y67" s="1"/>
    </row>
    <row r="68" spans="1:25" ht="13">
      <c r="A68" s="1"/>
      <c r="B68" s="1"/>
      <c r="C68" s="1"/>
      <c r="D68" s="1"/>
      <c r="E68" s="1"/>
      <c r="F68" s="1"/>
      <c r="G68" s="1"/>
      <c r="H68" s="1"/>
      <c r="I68" s="1"/>
      <c r="J68" s="1"/>
      <c r="K68" s="1"/>
      <c r="L68" s="1"/>
      <c r="M68" s="1"/>
      <c r="N68" s="1"/>
      <c r="O68" s="1"/>
      <c r="P68" s="1"/>
      <c r="Q68" s="1"/>
      <c r="R68" s="1"/>
      <c r="S68" s="1"/>
      <c r="T68" s="1"/>
      <c r="U68" s="1"/>
      <c r="V68" s="1"/>
      <c r="W68" s="1"/>
      <c r="X68" s="1"/>
      <c r="Y68" s="1"/>
    </row>
    <row r="69" spans="1:25" ht="13">
      <c r="A69" s="1"/>
      <c r="B69" s="1"/>
      <c r="C69" s="1"/>
      <c r="D69" s="1"/>
      <c r="E69" s="1"/>
      <c r="F69" s="1"/>
      <c r="G69" s="1"/>
      <c r="H69" s="1"/>
      <c r="I69" s="1"/>
      <c r="J69" s="1"/>
      <c r="K69" s="1"/>
      <c r="L69" s="1"/>
      <c r="M69" s="1"/>
      <c r="N69" s="1"/>
      <c r="O69" s="1"/>
      <c r="P69" s="1"/>
      <c r="Q69" s="1"/>
      <c r="R69" s="1"/>
      <c r="S69" s="1"/>
      <c r="T69" s="1"/>
      <c r="U69" s="1"/>
      <c r="V69" s="1"/>
      <c r="W69" s="1"/>
      <c r="X69" s="1"/>
      <c r="Y69" s="1"/>
    </row>
    <row r="70" spans="1:25" ht="13">
      <c r="A70" s="1"/>
      <c r="B70" s="1"/>
      <c r="C70" s="1"/>
      <c r="D70" s="1"/>
      <c r="E70" s="1"/>
      <c r="F70" s="1"/>
      <c r="G70" s="1"/>
      <c r="H70" s="1"/>
      <c r="I70" s="1"/>
      <c r="J70" s="1"/>
      <c r="K70" s="1"/>
      <c r="L70" s="1"/>
      <c r="M70" s="1"/>
      <c r="N70" s="1"/>
      <c r="O70" s="1"/>
      <c r="P70" s="1"/>
      <c r="Q70" s="1"/>
      <c r="R70" s="1"/>
      <c r="S70" s="1"/>
      <c r="T70" s="1"/>
      <c r="U70" s="1"/>
      <c r="V70" s="1"/>
      <c r="W70" s="1"/>
      <c r="X70" s="1"/>
      <c r="Y70" s="1"/>
    </row>
    <row r="71" spans="1:25" ht="13">
      <c r="A71" s="1"/>
      <c r="B71" s="1"/>
      <c r="C71" s="1"/>
      <c r="D71" s="1"/>
      <c r="E71" s="1"/>
      <c r="F71" s="1"/>
      <c r="G71" s="1"/>
      <c r="H71" s="1"/>
      <c r="I71" s="1"/>
      <c r="J71" s="1"/>
      <c r="K71" s="1"/>
      <c r="L71" s="1"/>
      <c r="M71" s="1"/>
      <c r="N71" s="1"/>
      <c r="O71" s="1"/>
      <c r="P71" s="1"/>
      <c r="Q71" s="1"/>
      <c r="R71" s="1"/>
      <c r="S71" s="1"/>
      <c r="T71" s="1"/>
      <c r="U71" s="1"/>
      <c r="V71" s="1"/>
      <c r="W71" s="1"/>
      <c r="X71" s="1"/>
      <c r="Y71" s="1"/>
    </row>
    <row r="72" spans="1:25" ht="13">
      <c r="A72" s="1"/>
      <c r="B72" s="1"/>
      <c r="C72" s="1"/>
      <c r="D72" s="1"/>
      <c r="E72" s="1"/>
      <c r="F72" s="1"/>
      <c r="G72" s="1"/>
      <c r="H72" s="1"/>
      <c r="I72" s="1"/>
      <c r="J72" s="1"/>
      <c r="K72" s="1"/>
      <c r="L72" s="1"/>
      <c r="M72" s="1"/>
      <c r="N72" s="1"/>
      <c r="O72" s="1"/>
      <c r="P72" s="1"/>
      <c r="Q72" s="1"/>
      <c r="R72" s="1"/>
      <c r="S72" s="1"/>
      <c r="T72" s="1"/>
      <c r="U72" s="1"/>
      <c r="V72" s="1"/>
      <c r="W72" s="1"/>
      <c r="X72" s="1"/>
      <c r="Y72" s="1"/>
    </row>
    <row r="73" spans="1:25" ht="13">
      <c r="A73" s="1"/>
      <c r="B73" s="1"/>
      <c r="C73" s="1"/>
      <c r="D73" s="1"/>
      <c r="E73" s="1"/>
      <c r="F73" s="1"/>
      <c r="G73" s="1"/>
      <c r="H73" s="1"/>
      <c r="I73" s="1"/>
      <c r="J73" s="1"/>
      <c r="K73" s="1"/>
      <c r="L73" s="1"/>
      <c r="M73" s="1"/>
      <c r="N73" s="1"/>
      <c r="O73" s="1"/>
      <c r="P73" s="1"/>
      <c r="Q73" s="1"/>
      <c r="R73" s="1"/>
      <c r="S73" s="1"/>
      <c r="T73" s="1"/>
      <c r="U73" s="1"/>
      <c r="V73" s="1"/>
      <c r="W73" s="1"/>
      <c r="X73" s="1"/>
      <c r="Y73" s="1"/>
    </row>
    <row r="74" spans="1:25" ht="13">
      <c r="A74" s="1"/>
      <c r="B74" s="1"/>
      <c r="C74" s="1"/>
      <c r="D74" s="1"/>
      <c r="E74" s="1"/>
      <c r="F74" s="1"/>
      <c r="G74" s="1"/>
      <c r="H74" s="1"/>
      <c r="I74" s="1"/>
      <c r="J74" s="1"/>
      <c r="K74" s="1"/>
      <c r="L74" s="1"/>
      <c r="M74" s="1"/>
      <c r="N74" s="1"/>
      <c r="O74" s="1"/>
      <c r="P74" s="1"/>
      <c r="Q74" s="1"/>
      <c r="R74" s="1"/>
      <c r="S74" s="1"/>
      <c r="T74" s="1"/>
      <c r="U74" s="1"/>
      <c r="V74" s="1"/>
      <c r="W74" s="1"/>
      <c r="X74" s="1"/>
      <c r="Y74" s="1"/>
    </row>
    <row r="75" spans="1:25" ht="13">
      <c r="A75" s="1"/>
      <c r="B75" s="1"/>
      <c r="C75" s="1"/>
      <c r="D75" s="1"/>
      <c r="E75" s="1"/>
      <c r="F75" s="1"/>
      <c r="G75" s="1"/>
      <c r="H75" s="1"/>
      <c r="I75" s="1"/>
      <c r="J75" s="1"/>
      <c r="K75" s="1"/>
      <c r="L75" s="1"/>
      <c r="M75" s="1"/>
      <c r="N75" s="1"/>
      <c r="O75" s="1"/>
      <c r="P75" s="1"/>
      <c r="Q75" s="1"/>
      <c r="R75" s="1"/>
      <c r="S75" s="1"/>
      <c r="T75" s="1"/>
      <c r="U75" s="1"/>
      <c r="V75" s="1"/>
      <c r="W75" s="1"/>
      <c r="X75" s="1"/>
      <c r="Y75" s="1"/>
    </row>
    <row r="76" spans="1:25" ht="13">
      <c r="A76" s="1"/>
      <c r="B76" s="1"/>
      <c r="C76" s="1"/>
      <c r="D76" s="1"/>
      <c r="E76" s="1"/>
      <c r="F76" s="1"/>
      <c r="G76" s="1"/>
      <c r="H76" s="1"/>
      <c r="I76" s="1"/>
      <c r="J76" s="1"/>
      <c r="K76" s="1"/>
      <c r="L76" s="1"/>
      <c r="M76" s="1"/>
      <c r="N76" s="1"/>
      <c r="O76" s="1"/>
      <c r="P76" s="1"/>
      <c r="Q76" s="1"/>
      <c r="R76" s="1"/>
      <c r="S76" s="1"/>
      <c r="T76" s="1"/>
      <c r="U76" s="1"/>
      <c r="V76" s="1"/>
      <c r="W76" s="1"/>
      <c r="X76" s="1"/>
      <c r="Y76" s="1"/>
    </row>
    <row r="77" spans="1:25" ht="13">
      <c r="A77" s="1"/>
      <c r="B77" s="1"/>
      <c r="C77" s="1"/>
      <c r="D77" s="1"/>
      <c r="E77" s="1"/>
      <c r="F77" s="1"/>
      <c r="G77" s="1"/>
      <c r="H77" s="1"/>
      <c r="I77" s="1"/>
      <c r="J77" s="1"/>
      <c r="K77" s="1"/>
      <c r="L77" s="1"/>
      <c r="M77" s="1"/>
      <c r="N77" s="1"/>
      <c r="O77" s="1"/>
      <c r="P77" s="1"/>
      <c r="Q77" s="1"/>
      <c r="R77" s="1"/>
      <c r="S77" s="1"/>
      <c r="T77" s="1"/>
      <c r="U77" s="1"/>
      <c r="V77" s="1"/>
      <c r="W77" s="1"/>
      <c r="X77" s="1"/>
      <c r="Y77" s="1"/>
    </row>
    <row r="78" spans="1:25" ht="13">
      <c r="A78" s="1"/>
      <c r="B78" s="1"/>
      <c r="C78" s="1"/>
      <c r="D78" s="1"/>
      <c r="E78" s="1"/>
      <c r="F78" s="1"/>
      <c r="G78" s="1"/>
      <c r="H78" s="1"/>
      <c r="I78" s="1"/>
      <c r="J78" s="1"/>
      <c r="K78" s="1"/>
      <c r="L78" s="1"/>
      <c r="M78" s="1"/>
      <c r="N78" s="1"/>
      <c r="O78" s="1"/>
      <c r="P78" s="1"/>
      <c r="Q78" s="1"/>
      <c r="R78" s="1"/>
      <c r="S78" s="1"/>
      <c r="T78" s="1"/>
      <c r="U78" s="1"/>
      <c r="V78" s="1"/>
      <c r="W78" s="1"/>
      <c r="X78" s="1"/>
      <c r="Y78" s="1"/>
    </row>
    <row r="79" spans="1:25" ht="13">
      <c r="A79" s="1"/>
      <c r="B79" s="1"/>
      <c r="C79" s="1"/>
      <c r="D79" s="1"/>
      <c r="E79" s="1"/>
      <c r="F79" s="1"/>
      <c r="G79" s="1"/>
      <c r="H79" s="1"/>
      <c r="I79" s="1"/>
      <c r="J79" s="1"/>
      <c r="K79" s="1"/>
      <c r="L79" s="1"/>
      <c r="M79" s="1"/>
      <c r="N79" s="1"/>
      <c r="O79" s="1"/>
      <c r="P79" s="1"/>
      <c r="Q79" s="1"/>
      <c r="R79" s="1"/>
      <c r="S79" s="1"/>
      <c r="T79" s="1"/>
      <c r="U79" s="1"/>
      <c r="V79" s="1"/>
      <c r="W79" s="1"/>
      <c r="X79" s="1"/>
      <c r="Y79" s="1"/>
    </row>
    <row r="80" spans="1:25" ht="13">
      <c r="A80" s="1"/>
      <c r="B80" s="1"/>
      <c r="C80" s="1"/>
      <c r="D80" s="1"/>
      <c r="E80" s="1"/>
      <c r="F80" s="1"/>
      <c r="G80" s="1"/>
      <c r="H80" s="1"/>
      <c r="I80" s="1"/>
      <c r="J80" s="1"/>
      <c r="K80" s="1"/>
      <c r="L80" s="1"/>
      <c r="M80" s="1"/>
      <c r="N80" s="1"/>
      <c r="O80" s="1"/>
      <c r="P80" s="1"/>
      <c r="Q80" s="1"/>
      <c r="R80" s="1"/>
      <c r="S80" s="1"/>
      <c r="T80" s="1"/>
      <c r="U80" s="1"/>
      <c r="V80" s="1"/>
      <c r="W80" s="1"/>
      <c r="X80" s="1"/>
      <c r="Y80" s="1"/>
    </row>
    <row r="81" spans="1:25" ht="13">
      <c r="A81" s="1"/>
      <c r="B81" s="1"/>
      <c r="C81" s="1"/>
      <c r="D81" s="1"/>
      <c r="E81" s="1"/>
      <c r="F81" s="1"/>
      <c r="G81" s="1"/>
      <c r="H81" s="1"/>
      <c r="I81" s="1"/>
      <c r="J81" s="1"/>
      <c r="K81" s="1"/>
      <c r="L81" s="1"/>
      <c r="M81" s="1"/>
      <c r="N81" s="1"/>
      <c r="O81" s="1"/>
      <c r="P81" s="1"/>
      <c r="Q81" s="1"/>
      <c r="R81" s="1"/>
      <c r="S81" s="1"/>
      <c r="T81" s="1"/>
      <c r="U81" s="1"/>
      <c r="V81" s="1"/>
      <c r="W81" s="1"/>
      <c r="X81" s="1"/>
      <c r="Y81" s="1"/>
    </row>
    <row r="82" spans="1:25" ht="13">
      <c r="A82" s="1"/>
      <c r="B82" s="1"/>
      <c r="C82" s="1"/>
      <c r="D82" s="1"/>
      <c r="E82" s="1"/>
      <c r="F82" s="1"/>
      <c r="G82" s="1"/>
      <c r="H82" s="1"/>
      <c r="I82" s="1"/>
      <c r="J82" s="1"/>
      <c r="K82" s="1"/>
      <c r="L82" s="1"/>
      <c r="M82" s="1"/>
      <c r="N82" s="1"/>
      <c r="O82" s="1"/>
      <c r="P82" s="1"/>
      <c r="Q82" s="1"/>
      <c r="R82" s="1"/>
      <c r="S82" s="1"/>
      <c r="T82" s="1"/>
      <c r="U82" s="1"/>
      <c r="V82" s="1"/>
      <c r="W82" s="1"/>
      <c r="X82" s="1"/>
      <c r="Y82" s="1"/>
    </row>
    <row r="83" spans="1:25" ht="13">
      <c r="A83" s="1"/>
      <c r="B83" s="1"/>
      <c r="C83" s="1"/>
      <c r="D83" s="1"/>
      <c r="E83" s="1"/>
      <c r="F83" s="1"/>
      <c r="G83" s="1"/>
      <c r="H83" s="1"/>
      <c r="I83" s="1"/>
      <c r="J83" s="1"/>
      <c r="K83" s="1"/>
      <c r="L83" s="1"/>
      <c r="M83" s="1"/>
      <c r="N83" s="1"/>
      <c r="O83" s="1"/>
      <c r="P83" s="1"/>
      <c r="Q83" s="1"/>
      <c r="R83" s="1"/>
      <c r="S83" s="1"/>
      <c r="T83" s="1"/>
      <c r="U83" s="1"/>
      <c r="V83" s="1"/>
      <c r="W83" s="1"/>
      <c r="X83" s="1"/>
      <c r="Y83" s="1"/>
    </row>
    <row r="84" spans="1:25" ht="13">
      <c r="A84" s="1"/>
      <c r="B84" s="1"/>
      <c r="C84" s="1"/>
      <c r="D84" s="1"/>
      <c r="E84" s="1"/>
      <c r="F84" s="1"/>
      <c r="G84" s="1"/>
      <c r="H84" s="1"/>
      <c r="I84" s="1"/>
      <c r="J84" s="1"/>
      <c r="K84" s="1"/>
      <c r="L84" s="1"/>
      <c r="M84" s="1"/>
      <c r="N84" s="1"/>
      <c r="O84" s="1"/>
      <c r="P84" s="1"/>
      <c r="Q84" s="1"/>
      <c r="R84" s="1"/>
      <c r="S84" s="1"/>
      <c r="T84" s="1"/>
      <c r="U84" s="1"/>
      <c r="V84" s="1"/>
      <c r="W84" s="1"/>
      <c r="X84" s="1"/>
      <c r="Y84" s="1"/>
    </row>
    <row r="85" spans="1:25" ht="13">
      <c r="A85" s="1"/>
      <c r="B85" s="1"/>
      <c r="C85" s="1"/>
      <c r="D85" s="1"/>
      <c r="E85" s="1"/>
      <c r="F85" s="1"/>
      <c r="G85" s="1"/>
      <c r="H85" s="1"/>
      <c r="I85" s="1"/>
      <c r="J85" s="1"/>
      <c r="K85" s="1"/>
      <c r="L85" s="1"/>
      <c r="M85" s="1"/>
      <c r="N85" s="1"/>
      <c r="O85" s="1"/>
      <c r="P85" s="1"/>
      <c r="Q85" s="1"/>
      <c r="R85" s="1"/>
      <c r="S85" s="1"/>
      <c r="T85" s="1"/>
      <c r="U85" s="1"/>
      <c r="V85" s="1"/>
      <c r="W85" s="1"/>
      <c r="X85" s="1"/>
      <c r="Y85" s="1"/>
    </row>
    <row r="86" spans="1:25" ht="13">
      <c r="A86" s="1"/>
      <c r="B86" s="1"/>
      <c r="C86" s="1"/>
      <c r="D86" s="1"/>
      <c r="E86" s="1"/>
      <c r="F86" s="1"/>
      <c r="G86" s="1"/>
      <c r="H86" s="1"/>
      <c r="I86" s="1"/>
      <c r="J86" s="1"/>
      <c r="K86" s="1"/>
      <c r="L86" s="1"/>
      <c r="M86" s="1"/>
      <c r="N86" s="1"/>
      <c r="O86" s="1"/>
      <c r="P86" s="1"/>
      <c r="Q86" s="1"/>
      <c r="R86" s="1"/>
      <c r="S86" s="1"/>
      <c r="T86" s="1"/>
      <c r="U86" s="1"/>
      <c r="V86" s="1"/>
      <c r="W86" s="1"/>
      <c r="X86" s="1"/>
      <c r="Y86" s="1"/>
    </row>
    <row r="87" spans="1:25" ht="13">
      <c r="A87" s="1"/>
      <c r="B87" s="1"/>
      <c r="C87" s="1"/>
      <c r="D87" s="1"/>
      <c r="E87" s="1"/>
      <c r="F87" s="1"/>
      <c r="G87" s="1"/>
      <c r="H87" s="1"/>
      <c r="I87" s="1"/>
      <c r="J87" s="1"/>
      <c r="K87" s="1"/>
      <c r="L87" s="1"/>
      <c r="M87" s="1"/>
      <c r="N87" s="1"/>
      <c r="O87" s="1"/>
      <c r="P87" s="1"/>
      <c r="Q87" s="1"/>
      <c r="R87" s="1"/>
      <c r="S87" s="1"/>
      <c r="T87" s="1"/>
      <c r="U87" s="1"/>
      <c r="V87" s="1"/>
      <c r="W87" s="1"/>
      <c r="X87" s="1"/>
      <c r="Y87" s="1"/>
    </row>
    <row r="88" spans="1:25" ht="13">
      <c r="A88" s="1"/>
      <c r="B88" s="1"/>
      <c r="C88" s="1"/>
      <c r="D88" s="1"/>
      <c r="E88" s="1"/>
      <c r="F88" s="1"/>
      <c r="G88" s="1"/>
      <c r="H88" s="1"/>
      <c r="I88" s="1"/>
      <c r="J88" s="1"/>
      <c r="K88" s="1"/>
      <c r="L88" s="1"/>
      <c r="M88" s="1"/>
      <c r="N88" s="1"/>
      <c r="O88" s="1"/>
      <c r="P88" s="1"/>
      <c r="Q88" s="1"/>
      <c r="R88" s="1"/>
      <c r="S88" s="1"/>
      <c r="T88" s="1"/>
      <c r="U88" s="1"/>
      <c r="V88" s="1"/>
      <c r="W88" s="1"/>
      <c r="X88" s="1"/>
      <c r="Y88" s="1"/>
    </row>
    <row r="89" spans="1:25" ht="13">
      <c r="A89" s="1"/>
      <c r="B89" s="1"/>
      <c r="C89" s="1"/>
      <c r="D89" s="1"/>
      <c r="E89" s="1"/>
      <c r="F89" s="1"/>
      <c r="G89" s="1"/>
      <c r="H89" s="1"/>
      <c r="I89" s="1"/>
      <c r="J89" s="1"/>
      <c r="K89" s="1"/>
      <c r="L89" s="1"/>
      <c r="M89" s="1"/>
      <c r="N89" s="1"/>
      <c r="O89" s="1"/>
      <c r="P89" s="1"/>
      <c r="Q89" s="1"/>
      <c r="R89" s="1"/>
      <c r="S89" s="1"/>
      <c r="T89" s="1"/>
      <c r="U89" s="1"/>
      <c r="V89" s="1"/>
      <c r="W89" s="1"/>
      <c r="X89" s="1"/>
      <c r="Y89" s="1"/>
    </row>
    <row r="90" spans="1:25" ht="13">
      <c r="A90" s="1"/>
      <c r="B90" s="1"/>
      <c r="C90" s="1"/>
      <c r="D90" s="1"/>
      <c r="E90" s="1"/>
      <c r="F90" s="1"/>
      <c r="G90" s="1"/>
      <c r="H90" s="1"/>
      <c r="I90" s="1"/>
      <c r="J90" s="1"/>
      <c r="K90" s="1"/>
      <c r="L90" s="1"/>
      <c r="M90" s="1"/>
      <c r="N90" s="1"/>
      <c r="O90" s="1"/>
      <c r="P90" s="1"/>
      <c r="Q90" s="1"/>
      <c r="R90" s="1"/>
      <c r="S90" s="1"/>
      <c r="T90" s="1"/>
      <c r="U90" s="1"/>
      <c r="V90" s="1"/>
      <c r="W90" s="1"/>
      <c r="X90" s="1"/>
      <c r="Y90" s="1"/>
    </row>
    <row r="91" spans="1:25" ht="13">
      <c r="A91" s="1"/>
      <c r="B91" s="1"/>
      <c r="C91" s="1"/>
      <c r="D91" s="1"/>
      <c r="E91" s="1"/>
      <c r="F91" s="1"/>
      <c r="G91" s="1"/>
      <c r="H91" s="1"/>
      <c r="I91" s="1"/>
      <c r="J91" s="1"/>
      <c r="K91" s="1"/>
      <c r="L91" s="1"/>
      <c r="M91" s="1"/>
      <c r="N91" s="1"/>
      <c r="O91" s="1"/>
      <c r="P91" s="1"/>
      <c r="Q91" s="1"/>
      <c r="R91" s="1"/>
      <c r="S91" s="1"/>
      <c r="T91" s="1"/>
      <c r="U91" s="1"/>
      <c r="V91" s="1"/>
      <c r="W91" s="1"/>
      <c r="X91" s="1"/>
      <c r="Y91" s="1"/>
    </row>
    <row r="92" spans="1:25" ht="13">
      <c r="A92" s="1"/>
      <c r="B92" s="1"/>
      <c r="C92" s="1"/>
      <c r="D92" s="1"/>
      <c r="E92" s="1"/>
      <c r="F92" s="1"/>
      <c r="G92" s="1"/>
      <c r="H92" s="1"/>
      <c r="I92" s="1"/>
      <c r="J92" s="1"/>
      <c r="K92" s="1"/>
      <c r="L92" s="1"/>
      <c r="M92" s="1"/>
      <c r="N92" s="1"/>
      <c r="O92" s="1"/>
      <c r="P92" s="1"/>
      <c r="Q92" s="1"/>
      <c r="R92" s="1"/>
      <c r="S92" s="1"/>
      <c r="T92" s="1"/>
      <c r="U92" s="1"/>
      <c r="V92" s="1"/>
      <c r="W92" s="1"/>
      <c r="X92" s="1"/>
      <c r="Y92" s="1"/>
    </row>
    <row r="93" spans="1:25" ht="13">
      <c r="A93" s="1"/>
      <c r="B93" s="1"/>
      <c r="C93" s="1"/>
      <c r="D93" s="1"/>
      <c r="E93" s="1"/>
      <c r="F93" s="1"/>
      <c r="G93" s="1"/>
      <c r="H93" s="1"/>
      <c r="I93" s="1"/>
      <c r="J93" s="1"/>
      <c r="K93" s="1"/>
      <c r="L93" s="1"/>
      <c r="M93" s="1"/>
      <c r="N93" s="1"/>
      <c r="O93" s="1"/>
      <c r="P93" s="1"/>
      <c r="Q93" s="1"/>
      <c r="R93" s="1"/>
      <c r="S93" s="1"/>
      <c r="T93" s="1"/>
      <c r="U93" s="1"/>
      <c r="V93" s="1"/>
      <c r="W93" s="1"/>
      <c r="X93" s="1"/>
      <c r="Y93" s="1"/>
    </row>
    <row r="94" spans="1:25" ht="13">
      <c r="A94" s="1"/>
      <c r="B94" s="1"/>
      <c r="C94" s="1"/>
      <c r="D94" s="1"/>
      <c r="E94" s="1"/>
      <c r="F94" s="1"/>
      <c r="G94" s="1"/>
      <c r="H94" s="1"/>
      <c r="I94" s="1"/>
      <c r="J94" s="1"/>
      <c r="K94" s="1"/>
      <c r="L94" s="1"/>
      <c r="M94" s="1"/>
      <c r="N94" s="1"/>
      <c r="O94" s="1"/>
      <c r="P94" s="1"/>
      <c r="Q94" s="1"/>
      <c r="R94" s="1"/>
      <c r="S94" s="1"/>
      <c r="T94" s="1"/>
      <c r="U94" s="1"/>
      <c r="V94" s="1"/>
      <c r="W94" s="1"/>
      <c r="X94" s="1"/>
      <c r="Y94" s="1"/>
    </row>
    <row r="95" spans="1:25" ht="13">
      <c r="A95" s="1"/>
      <c r="B95" s="1"/>
      <c r="C95" s="1"/>
      <c r="D95" s="1"/>
      <c r="E95" s="1"/>
      <c r="F95" s="1"/>
      <c r="G95" s="1"/>
      <c r="H95" s="1"/>
      <c r="I95" s="1"/>
      <c r="J95" s="1"/>
      <c r="K95" s="1"/>
      <c r="L95" s="1"/>
      <c r="M95" s="1"/>
      <c r="N95" s="1"/>
      <c r="O95" s="1"/>
      <c r="P95" s="1"/>
      <c r="Q95" s="1"/>
      <c r="R95" s="1"/>
      <c r="S95" s="1"/>
      <c r="T95" s="1"/>
      <c r="U95" s="1"/>
      <c r="V95" s="1"/>
      <c r="W95" s="1"/>
      <c r="X95" s="1"/>
      <c r="Y95" s="1"/>
    </row>
    <row r="96" spans="1:25" ht="13">
      <c r="A96" s="1"/>
      <c r="B96" s="1"/>
      <c r="C96" s="1"/>
      <c r="D96" s="1"/>
      <c r="E96" s="1"/>
      <c r="F96" s="1"/>
      <c r="G96" s="1"/>
      <c r="H96" s="1"/>
      <c r="I96" s="1"/>
      <c r="J96" s="1"/>
      <c r="K96" s="1"/>
      <c r="L96" s="1"/>
      <c r="M96" s="1"/>
      <c r="N96" s="1"/>
      <c r="O96" s="1"/>
      <c r="P96" s="1"/>
      <c r="Q96" s="1"/>
      <c r="R96" s="1"/>
      <c r="S96" s="1"/>
      <c r="T96" s="1"/>
      <c r="U96" s="1"/>
      <c r="V96" s="1"/>
      <c r="W96" s="1"/>
      <c r="X96" s="1"/>
      <c r="Y96" s="1"/>
    </row>
    <row r="97" spans="1:25" ht="13">
      <c r="A97" s="1"/>
      <c r="B97" s="1"/>
      <c r="C97" s="1"/>
      <c r="D97" s="1"/>
      <c r="E97" s="1"/>
      <c r="F97" s="1"/>
      <c r="G97" s="1"/>
      <c r="H97" s="1"/>
      <c r="I97" s="1"/>
      <c r="J97" s="1"/>
      <c r="K97" s="1"/>
      <c r="L97" s="1"/>
      <c r="M97" s="1"/>
      <c r="N97" s="1"/>
      <c r="O97" s="1"/>
      <c r="P97" s="1"/>
      <c r="Q97" s="1"/>
      <c r="R97" s="1"/>
      <c r="S97" s="1"/>
      <c r="T97" s="1"/>
      <c r="U97" s="1"/>
      <c r="V97" s="1"/>
      <c r="W97" s="1"/>
      <c r="X97" s="1"/>
      <c r="Y97" s="1"/>
    </row>
    <row r="98" spans="1:25" ht="13">
      <c r="A98" s="1"/>
      <c r="B98" s="1"/>
      <c r="C98" s="1"/>
      <c r="D98" s="1"/>
      <c r="E98" s="1"/>
      <c r="F98" s="1"/>
      <c r="G98" s="1"/>
      <c r="H98" s="1"/>
      <c r="I98" s="1"/>
      <c r="J98" s="1"/>
      <c r="K98" s="1"/>
      <c r="L98" s="1"/>
      <c r="M98" s="1"/>
      <c r="N98" s="1"/>
      <c r="O98" s="1"/>
      <c r="P98" s="1"/>
      <c r="Q98" s="1"/>
      <c r="R98" s="1"/>
      <c r="S98" s="1"/>
      <c r="T98" s="1"/>
      <c r="U98" s="1"/>
      <c r="V98" s="1"/>
      <c r="W98" s="1"/>
      <c r="X98" s="1"/>
      <c r="Y98" s="1"/>
    </row>
    <row r="99" spans="1:25" ht="13">
      <c r="A99" s="1"/>
      <c r="B99" s="1"/>
      <c r="C99" s="1"/>
      <c r="D99" s="1"/>
      <c r="E99" s="1"/>
      <c r="F99" s="1"/>
      <c r="G99" s="1"/>
      <c r="H99" s="1"/>
      <c r="I99" s="1"/>
      <c r="J99" s="1"/>
      <c r="K99" s="1"/>
      <c r="L99" s="1"/>
      <c r="M99" s="1"/>
      <c r="N99" s="1"/>
      <c r="O99" s="1"/>
      <c r="P99" s="1"/>
      <c r="Q99" s="1"/>
      <c r="R99" s="1"/>
      <c r="S99" s="1"/>
      <c r="T99" s="1"/>
      <c r="U99" s="1"/>
      <c r="V99" s="1"/>
      <c r="W99" s="1"/>
      <c r="X99" s="1"/>
      <c r="Y99" s="1"/>
    </row>
    <row r="100" spans="1:25" ht="1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row r="1011" spans="1:25" ht="1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row>
    <row r="1012" spans="1:25" ht="1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row>
    <row r="1013" spans="1:25" ht="13">
      <c r="A1013" s="1"/>
      <c r="F1013" s="1"/>
      <c r="G1013" s="1"/>
      <c r="H1013" s="1"/>
      <c r="I1013" s="1"/>
      <c r="J1013" s="1"/>
      <c r="K1013" s="1"/>
      <c r="L1013" s="1"/>
      <c r="M1013" s="1"/>
      <c r="N1013" s="1"/>
      <c r="O1013" s="1"/>
      <c r="P1013" s="1"/>
      <c r="Q1013" s="1"/>
      <c r="R1013" s="1"/>
      <c r="S1013" s="1"/>
      <c r="T1013" s="1"/>
      <c r="U1013" s="1"/>
      <c r="V1013" s="1"/>
      <c r="W1013" s="1"/>
      <c r="X1013" s="1"/>
      <c r="Y1013" s="1"/>
    </row>
  </sheetData>
  <mergeCells count="4">
    <mergeCell ref="C16:E16"/>
    <mergeCell ref="H16:J16"/>
    <mergeCell ref="I19:J19"/>
    <mergeCell ref="I21:J21"/>
  </mergeCells>
  <phoneticPr fontId="1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45"/>
  <sheetViews>
    <sheetView workbookViewId="0"/>
  </sheetViews>
  <sheetFormatPr baseColWidth="10" defaultColWidth="12.6640625" defaultRowHeight="15.75" customHeight="1"/>
  <cols>
    <col min="1" max="1" width="29.33203125" customWidth="1"/>
  </cols>
  <sheetData>
    <row r="1" spans="1:14" ht="15.75" customHeight="1">
      <c r="A1" s="42" t="s">
        <v>59</v>
      </c>
      <c r="B1" s="43"/>
      <c r="C1" s="43"/>
      <c r="D1" s="43"/>
      <c r="E1" s="43"/>
      <c r="F1" s="43"/>
      <c r="G1" s="43"/>
      <c r="H1" s="44"/>
      <c r="I1" s="43"/>
      <c r="J1" s="43"/>
      <c r="K1" s="43"/>
      <c r="L1" s="43"/>
      <c r="M1" s="43"/>
      <c r="N1" s="43"/>
    </row>
    <row r="2" spans="1:14" ht="15.75" customHeight="1">
      <c r="A2" s="43"/>
      <c r="B2" s="43"/>
      <c r="C2" s="43"/>
      <c r="D2" s="43"/>
      <c r="E2" s="43"/>
      <c r="F2" s="43"/>
      <c r="G2" s="43"/>
      <c r="H2" s="43"/>
      <c r="I2" s="43"/>
      <c r="J2" s="43"/>
      <c r="K2" s="43"/>
      <c r="L2" s="43"/>
      <c r="M2" s="43"/>
      <c r="N2" s="43"/>
    </row>
    <row r="3" spans="1:14" ht="15.75" customHeight="1">
      <c r="A3" s="45"/>
      <c r="B3" s="46" t="s">
        <v>60</v>
      </c>
      <c r="C3" s="46" t="s">
        <v>61</v>
      </c>
      <c r="D3" s="46" t="s">
        <v>62</v>
      </c>
      <c r="E3" s="46" t="s">
        <v>63</v>
      </c>
      <c r="F3" s="46" t="s">
        <v>64</v>
      </c>
      <c r="G3" s="46" t="s">
        <v>65</v>
      </c>
      <c r="H3" s="46" t="s">
        <v>66</v>
      </c>
      <c r="I3" s="46" t="s">
        <v>67</v>
      </c>
      <c r="J3" s="46" t="s">
        <v>68</v>
      </c>
      <c r="K3" s="46" t="s">
        <v>69</v>
      </c>
      <c r="L3" s="46" t="s">
        <v>70</v>
      </c>
      <c r="M3" s="46" t="s">
        <v>71</v>
      </c>
      <c r="N3" s="46" t="s">
        <v>72</v>
      </c>
    </row>
    <row r="4" spans="1:14">
      <c r="A4" s="47" t="s">
        <v>73</v>
      </c>
      <c r="B4" s="48"/>
      <c r="C4" s="48"/>
      <c r="D4" s="48"/>
      <c r="E4" s="49">
        <v>500000</v>
      </c>
      <c r="F4" s="49">
        <v>500000</v>
      </c>
      <c r="G4" s="49">
        <v>500000</v>
      </c>
      <c r="H4" s="49">
        <v>800000</v>
      </c>
      <c r="I4" s="49">
        <v>800000</v>
      </c>
      <c r="J4" s="49">
        <v>800000</v>
      </c>
      <c r="K4" s="49">
        <v>800000</v>
      </c>
      <c r="L4" s="49">
        <v>800000</v>
      </c>
      <c r="M4" s="49">
        <v>800000</v>
      </c>
      <c r="N4" s="50">
        <f t="shared" ref="N4:N15" si="0">SUM(B4:M4)</f>
        <v>6300000</v>
      </c>
    </row>
    <row r="5" spans="1:14" ht="15.75" customHeight="1">
      <c r="A5" s="47" t="s">
        <v>74</v>
      </c>
      <c r="B5" s="49"/>
      <c r="C5" s="49"/>
      <c r="D5" s="49"/>
      <c r="E5" s="49"/>
      <c r="F5" s="49"/>
      <c r="G5" s="49"/>
      <c r="H5" s="49"/>
      <c r="I5" s="49"/>
      <c r="J5" s="49"/>
      <c r="K5" s="51"/>
      <c r="L5" s="51"/>
      <c r="M5" s="51"/>
      <c r="N5" s="50">
        <f t="shared" si="0"/>
        <v>0</v>
      </c>
    </row>
    <row r="6" spans="1:14" ht="15.75" customHeight="1">
      <c r="A6" s="47" t="s">
        <v>75</v>
      </c>
      <c r="B6" s="49"/>
      <c r="C6" s="49"/>
      <c r="D6" s="49"/>
      <c r="E6" s="49">
        <v>200000</v>
      </c>
      <c r="F6" s="49">
        <v>200000</v>
      </c>
      <c r="G6" s="49">
        <v>200000</v>
      </c>
      <c r="H6" s="49">
        <v>300000</v>
      </c>
      <c r="I6" s="49">
        <v>300000</v>
      </c>
      <c r="J6" s="49">
        <v>300000</v>
      </c>
      <c r="K6" s="49">
        <v>300000</v>
      </c>
      <c r="L6" s="49">
        <v>300000</v>
      </c>
      <c r="M6" s="49">
        <v>300000</v>
      </c>
      <c r="N6" s="50">
        <f t="shared" si="0"/>
        <v>2400000</v>
      </c>
    </row>
    <row r="7" spans="1:14" ht="15.75" customHeight="1">
      <c r="A7" s="47" t="s">
        <v>76</v>
      </c>
      <c r="B7" s="49"/>
      <c r="C7" s="49"/>
      <c r="D7" s="49"/>
      <c r="E7" s="49"/>
      <c r="F7" s="49"/>
      <c r="G7" s="49"/>
      <c r="H7" s="49"/>
      <c r="I7" s="49"/>
      <c r="J7" s="49"/>
      <c r="K7" s="51"/>
      <c r="L7" s="51"/>
      <c r="M7" s="51"/>
      <c r="N7" s="50">
        <f t="shared" si="0"/>
        <v>0</v>
      </c>
    </row>
    <row r="8" spans="1:14" ht="15.75" customHeight="1">
      <c r="A8" s="47" t="s">
        <v>77</v>
      </c>
      <c r="B8" s="49"/>
      <c r="C8" s="49"/>
      <c r="D8" s="49"/>
      <c r="E8" s="49"/>
      <c r="F8" s="49"/>
      <c r="G8" s="49"/>
      <c r="H8" s="49">
        <v>1000000</v>
      </c>
      <c r="I8" s="49">
        <v>1000000</v>
      </c>
      <c r="J8" s="49">
        <v>1000000</v>
      </c>
      <c r="K8" s="49">
        <v>1000000</v>
      </c>
      <c r="L8" s="49">
        <v>1000000</v>
      </c>
      <c r="M8" s="49">
        <v>1000000</v>
      </c>
      <c r="N8" s="50">
        <f t="shared" si="0"/>
        <v>6000000</v>
      </c>
    </row>
    <row r="9" spans="1:14" ht="15.75" customHeight="1">
      <c r="A9" s="47" t="s">
        <v>78</v>
      </c>
      <c r="B9" s="49"/>
      <c r="C9" s="49"/>
      <c r="D9" s="49"/>
      <c r="E9" s="49"/>
      <c r="F9" s="49"/>
      <c r="G9" s="49"/>
      <c r="H9" s="49"/>
      <c r="I9" s="49"/>
      <c r="J9" s="49"/>
      <c r="K9" s="51"/>
      <c r="L9" s="51"/>
      <c r="M9" s="51"/>
      <c r="N9" s="50">
        <f t="shared" si="0"/>
        <v>0</v>
      </c>
    </row>
    <row r="10" spans="1:14" ht="15.75" customHeight="1">
      <c r="A10" s="47" t="s">
        <v>79</v>
      </c>
      <c r="B10" s="49"/>
      <c r="C10" s="49"/>
      <c r="D10" s="49">
        <v>1500000</v>
      </c>
      <c r="E10" s="49"/>
      <c r="F10" s="49"/>
      <c r="G10" s="49"/>
      <c r="H10" s="49"/>
      <c r="I10" s="49">
        <v>1500000</v>
      </c>
      <c r="J10" s="49">
        <v>1500000</v>
      </c>
      <c r="K10" s="51"/>
      <c r="L10" s="49">
        <v>1500000</v>
      </c>
      <c r="M10" s="49">
        <v>1500000</v>
      </c>
      <c r="N10" s="50">
        <f t="shared" si="0"/>
        <v>7500000</v>
      </c>
    </row>
    <row r="11" spans="1:14" ht="15.75" customHeight="1">
      <c r="A11" s="47" t="s">
        <v>80</v>
      </c>
      <c r="B11" s="49"/>
      <c r="C11" s="49"/>
      <c r="D11" s="49"/>
      <c r="E11" s="49"/>
      <c r="F11" s="49"/>
      <c r="G11" s="49"/>
      <c r="H11" s="49"/>
      <c r="I11" s="49"/>
      <c r="J11" s="49"/>
      <c r="K11" s="51"/>
      <c r="L11" s="51"/>
      <c r="M11" s="51"/>
      <c r="N11" s="50">
        <f t="shared" si="0"/>
        <v>0</v>
      </c>
    </row>
    <row r="12" spans="1:14" ht="15.75" customHeight="1">
      <c r="A12" s="47" t="s">
        <v>81</v>
      </c>
      <c r="B12" s="49"/>
      <c r="C12" s="49"/>
      <c r="D12" s="49"/>
      <c r="E12" s="49"/>
      <c r="F12" s="49"/>
      <c r="G12" s="49"/>
      <c r="H12" s="49">
        <v>3500000</v>
      </c>
      <c r="I12" s="49"/>
      <c r="J12" s="49"/>
      <c r="K12" s="49">
        <v>3500000</v>
      </c>
      <c r="L12" s="51"/>
      <c r="M12" s="51"/>
      <c r="N12" s="50">
        <f t="shared" si="0"/>
        <v>7000000</v>
      </c>
    </row>
    <row r="13" spans="1:14" ht="15.75" customHeight="1">
      <c r="A13" s="52" t="s">
        <v>82</v>
      </c>
      <c r="B13" s="53"/>
      <c r="C13" s="53"/>
      <c r="D13" s="53"/>
      <c r="E13" s="53"/>
      <c r="F13" s="53"/>
      <c r="G13" s="53"/>
      <c r="H13" s="53"/>
      <c r="I13" s="53"/>
      <c r="J13" s="53"/>
      <c r="K13" s="54"/>
      <c r="L13" s="54"/>
      <c r="M13" s="54"/>
      <c r="N13" s="55">
        <f t="shared" si="0"/>
        <v>0</v>
      </c>
    </row>
    <row r="14" spans="1:14" ht="15.75" customHeight="1">
      <c r="A14" s="42" t="s">
        <v>83</v>
      </c>
      <c r="B14" s="49">
        <f t="shared" ref="B14:M14" si="1">SUM(B4+B6+B8+B10+B12)</f>
        <v>0</v>
      </c>
      <c r="C14" s="49">
        <f t="shared" si="1"/>
        <v>0</v>
      </c>
      <c r="D14" s="49">
        <f t="shared" si="1"/>
        <v>1500000</v>
      </c>
      <c r="E14" s="49">
        <f t="shared" si="1"/>
        <v>700000</v>
      </c>
      <c r="F14" s="49">
        <f t="shared" si="1"/>
        <v>700000</v>
      </c>
      <c r="G14" s="49">
        <f t="shared" si="1"/>
        <v>700000</v>
      </c>
      <c r="H14" s="49">
        <f t="shared" si="1"/>
        <v>5600000</v>
      </c>
      <c r="I14" s="49">
        <f t="shared" si="1"/>
        <v>3600000</v>
      </c>
      <c r="J14" s="49">
        <f t="shared" si="1"/>
        <v>3600000</v>
      </c>
      <c r="K14" s="49">
        <f t="shared" si="1"/>
        <v>5600000</v>
      </c>
      <c r="L14" s="49">
        <f t="shared" si="1"/>
        <v>3600000</v>
      </c>
      <c r="M14" s="49">
        <f t="shared" si="1"/>
        <v>3600000</v>
      </c>
      <c r="N14" s="50">
        <f t="shared" si="0"/>
        <v>29200000</v>
      </c>
    </row>
    <row r="15" spans="1:14" ht="15.75" customHeight="1">
      <c r="A15" s="47" t="s">
        <v>84</v>
      </c>
      <c r="B15" s="49">
        <v>0</v>
      </c>
      <c r="C15" s="49">
        <v>0</v>
      </c>
      <c r="D15" s="49"/>
      <c r="E15" s="49"/>
      <c r="F15" s="49"/>
      <c r="G15" s="49"/>
      <c r="H15" s="49"/>
      <c r="I15" s="49"/>
      <c r="J15" s="49"/>
      <c r="K15" s="51"/>
      <c r="L15" s="51"/>
      <c r="M15" s="51"/>
      <c r="N15" s="50">
        <f t="shared" si="0"/>
        <v>0</v>
      </c>
    </row>
    <row r="16" spans="1:14" ht="15.75" customHeight="1">
      <c r="A16" s="47" t="s">
        <v>85</v>
      </c>
      <c r="B16" s="56" t="e">
        <f t="shared" ref="B16:N16" si="2">B15/B14</f>
        <v>#DIV/0!</v>
      </c>
      <c r="C16" s="56" t="e">
        <f t="shared" si="2"/>
        <v>#DIV/0!</v>
      </c>
      <c r="D16" s="56">
        <f t="shared" si="2"/>
        <v>0</v>
      </c>
      <c r="E16" s="56">
        <f t="shared" si="2"/>
        <v>0</v>
      </c>
      <c r="F16" s="56">
        <f t="shared" si="2"/>
        <v>0</v>
      </c>
      <c r="G16" s="56">
        <f t="shared" si="2"/>
        <v>0</v>
      </c>
      <c r="H16" s="56">
        <f t="shared" si="2"/>
        <v>0</v>
      </c>
      <c r="I16" s="56">
        <f t="shared" si="2"/>
        <v>0</v>
      </c>
      <c r="J16" s="56">
        <f t="shared" si="2"/>
        <v>0</v>
      </c>
      <c r="K16" s="56">
        <f t="shared" si="2"/>
        <v>0</v>
      </c>
      <c r="L16" s="56">
        <f t="shared" si="2"/>
        <v>0</v>
      </c>
      <c r="M16" s="56">
        <f t="shared" si="2"/>
        <v>0</v>
      </c>
      <c r="N16" s="56">
        <f t="shared" si="2"/>
        <v>0</v>
      </c>
    </row>
    <row r="17" spans="1:14" ht="15.75" customHeight="1">
      <c r="A17" s="43"/>
      <c r="B17" s="43"/>
      <c r="C17" s="43"/>
      <c r="D17" s="43"/>
      <c r="E17" s="43"/>
      <c r="F17" s="43"/>
      <c r="G17" s="43"/>
      <c r="H17" s="43"/>
      <c r="I17" s="43"/>
      <c r="J17" s="43"/>
      <c r="K17" s="43"/>
      <c r="L17" s="43"/>
      <c r="M17" s="43"/>
      <c r="N17" s="43"/>
    </row>
    <row r="18" spans="1:14" ht="15.75" customHeight="1">
      <c r="A18" s="42" t="s">
        <v>86</v>
      </c>
      <c r="B18" s="43"/>
      <c r="C18" s="43"/>
      <c r="D18" s="43"/>
      <c r="E18" s="43"/>
      <c r="F18" s="43"/>
      <c r="G18" s="43"/>
      <c r="H18" s="43"/>
      <c r="I18" s="43"/>
      <c r="J18" s="43"/>
      <c r="K18" s="43"/>
      <c r="L18" s="43"/>
      <c r="M18" s="43"/>
      <c r="N18" s="43"/>
    </row>
    <row r="19" spans="1:14" ht="15.75" customHeight="1">
      <c r="A19" s="43"/>
      <c r="B19" s="43"/>
      <c r="C19" s="43"/>
      <c r="D19" s="43"/>
      <c r="E19" s="43"/>
      <c r="F19" s="43"/>
      <c r="G19" s="43"/>
      <c r="H19" s="43"/>
      <c r="I19" s="43"/>
      <c r="J19" s="43"/>
      <c r="K19" s="43"/>
      <c r="L19" s="43"/>
      <c r="M19" s="43"/>
      <c r="N19" s="43"/>
    </row>
    <row r="20" spans="1:14" ht="15.75" customHeight="1">
      <c r="A20" s="57" t="s">
        <v>87</v>
      </c>
      <c r="B20" s="46" t="s">
        <v>60</v>
      </c>
      <c r="C20" s="46" t="s">
        <v>61</v>
      </c>
      <c r="D20" s="46" t="s">
        <v>62</v>
      </c>
      <c r="E20" s="46" t="s">
        <v>63</v>
      </c>
      <c r="F20" s="46" t="s">
        <v>64</v>
      </c>
      <c r="G20" s="46" t="s">
        <v>65</v>
      </c>
      <c r="H20" s="46" t="s">
        <v>66</v>
      </c>
      <c r="I20" s="46" t="s">
        <v>67</v>
      </c>
      <c r="J20" s="46" t="s">
        <v>68</v>
      </c>
      <c r="K20" s="46" t="s">
        <v>69</v>
      </c>
      <c r="L20" s="46" t="s">
        <v>70</v>
      </c>
      <c r="M20" s="46" t="s">
        <v>71</v>
      </c>
      <c r="N20" s="46" t="s">
        <v>72</v>
      </c>
    </row>
    <row r="21" spans="1:14" ht="15.75" customHeight="1">
      <c r="A21" s="47" t="s">
        <v>88</v>
      </c>
      <c r="B21" s="44">
        <f>'流入経路別のプロセス数字（現状）'!C13</f>
        <v>15</v>
      </c>
      <c r="C21" s="44">
        <f>'流入経路別のプロセス数字（現状）'!F13</f>
        <v>15</v>
      </c>
      <c r="D21" s="44">
        <f>'流入経路別のプロセス数字（現状）'!I13</f>
        <v>215</v>
      </c>
      <c r="E21" s="44">
        <f>'流入経路別のプロセス数字（現状）'!L13</f>
        <v>38</v>
      </c>
      <c r="F21" s="44">
        <f>'流入経路別のプロセス数字（現状）'!O13</f>
        <v>38</v>
      </c>
      <c r="G21" s="44">
        <f>'流入経路別のプロセス数字（現状）'!R13</f>
        <v>38</v>
      </c>
      <c r="H21" s="44">
        <f>'流入経路別のプロセス数字（現状）'!U13</f>
        <v>463</v>
      </c>
      <c r="I21" s="44">
        <f>'流入経路別のプロセス数字（現状）'!X13</f>
        <v>363</v>
      </c>
      <c r="J21" s="44">
        <f>'流入経路別のプロセス数字（現状）'!AA13</f>
        <v>363</v>
      </c>
      <c r="K21" s="44">
        <f>'流入経路別のプロセス数字（現状）'!AD13</f>
        <v>438</v>
      </c>
      <c r="L21" s="44">
        <f>'流入経路別のプロセス数字（現状）'!AG13</f>
        <v>338</v>
      </c>
      <c r="M21" s="44">
        <f>'流入経路別のプロセス数字（現状）'!AJ13</f>
        <v>338</v>
      </c>
      <c r="N21" s="58">
        <f>SUM(B21:M21)</f>
        <v>2662</v>
      </c>
    </row>
    <row r="22" spans="1:14" ht="15.75" customHeight="1">
      <c r="A22" s="59" t="s">
        <v>89</v>
      </c>
      <c r="B22" s="44">
        <f>'流入経路別のプロセス数字（現状）'!D13</f>
        <v>0</v>
      </c>
      <c r="C22" s="44">
        <f>'流入経路別のプロセス数字（現状）'!G13</f>
        <v>0</v>
      </c>
      <c r="D22" s="44">
        <f>'流入経路別のプロセス数字（現状）'!J13</f>
        <v>0</v>
      </c>
      <c r="E22" s="44"/>
      <c r="F22" s="44"/>
      <c r="G22" s="44"/>
      <c r="H22" s="44"/>
      <c r="I22" s="44"/>
      <c r="J22" s="44"/>
      <c r="K22" s="44"/>
      <c r="L22" s="44"/>
      <c r="M22" s="44"/>
      <c r="N22" s="44"/>
    </row>
    <row r="23" spans="1:14" ht="15.75" customHeight="1">
      <c r="A23" s="60" t="s">
        <v>90</v>
      </c>
      <c r="B23" s="56"/>
      <c r="C23" s="56"/>
      <c r="D23" s="56"/>
      <c r="E23" s="56"/>
      <c r="F23" s="56"/>
      <c r="G23" s="56"/>
      <c r="H23" s="56"/>
      <c r="I23" s="56"/>
      <c r="J23" s="56"/>
      <c r="K23" s="56"/>
      <c r="L23" s="56"/>
      <c r="M23" s="56"/>
      <c r="N23" s="56"/>
    </row>
    <row r="24" spans="1:14" ht="15.75" customHeight="1">
      <c r="A24" s="47" t="s">
        <v>91</v>
      </c>
      <c r="B24" s="49">
        <f t="shared" ref="B24:M24" si="3">B14/B21</f>
        <v>0</v>
      </c>
      <c r="C24" s="49">
        <f t="shared" si="3"/>
        <v>0</v>
      </c>
      <c r="D24" s="49">
        <f t="shared" si="3"/>
        <v>6976.7441860465115</v>
      </c>
      <c r="E24" s="49">
        <f t="shared" si="3"/>
        <v>18421.052631578947</v>
      </c>
      <c r="F24" s="49">
        <f t="shared" si="3"/>
        <v>18421.052631578947</v>
      </c>
      <c r="G24" s="49">
        <f t="shared" si="3"/>
        <v>18421.052631578947</v>
      </c>
      <c r="H24" s="49">
        <f t="shared" si="3"/>
        <v>12095.032397408208</v>
      </c>
      <c r="I24" s="49">
        <f t="shared" si="3"/>
        <v>9917.3553719008269</v>
      </c>
      <c r="J24" s="49">
        <f t="shared" si="3"/>
        <v>9917.3553719008269</v>
      </c>
      <c r="K24" s="49">
        <f t="shared" si="3"/>
        <v>12785.388127853881</v>
      </c>
      <c r="L24" s="49">
        <f t="shared" si="3"/>
        <v>10650.887573964497</v>
      </c>
      <c r="M24" s="49">
        <f t="shared" si="3"/>
        <v>10650.887573964497</v>
      </c>
      <c r="N24" s="49"/>
    </row>
    <row r="25" spans="1:14" ht="15.75" customHeight="1">
      <c r="A25" s="43"/>
      <c r="B25" s="49"/>
      <c r="C25" s="49"/>
      <c r="D25" s="49"/>
      <c r="E25" s="49"/>
      <c r="F25" s="49"/>
      <c r="G25" s="49"/>
      <c r="H25" s="49"/>
      <c r="I25" s="49"/>
      <c r="J25" s="49"/>
      <c r="K25" s="49"/>
      <c r="L25" s="49"/>
      <c r="M25" s="49"/>
      <c r="N25" s="49"/>
    </row>
    <row r="26" spans="1:14" ht="15.75" customHeight="1">
      <c r="A26" s="57" t="s">
        <v>92</v>
      </c>
      <c r="B26" s="46" t="s">
        <v>60</v>
      </c>
      <c r="C26" s="46" t="s">
        <v>61</v>
      </c>
      <c r="D26" s="46" t="s">
        <v>62</v>
      </c>
      <c r="E26" s="46" t="s">
        <v>63</v>
      </c>
      <c r="F26" s="46" t="s">
        <v>64</v>
      </c>
      <c r="G26" s="46" t="s">
        <v>65</v>
      </c>
      <c r="H26" s="46" t="s">
        <v>66</v>
      </c>
      <c r="I26" s="46" t="s">
        <v>67</v>
      </c>
      <c r="J26" s="46" t="s">
        <v>68</v>
      </c>
      <c r="K26" s="46" t="s">
        <v>69</v>
      </c>
      <c r="L26" s="46" t="s">
        <v>70</v>
      </c>
      <c r="M26" s="46" t="s">
        <v>71</v>
      </c>
      <c r="N26" s="46" t="s">
        <v>72</v>
      </c>
    </row>
    <row r="27" spans="1:14" ht="15.75" customHeight="1">
      <c r="A27" s="47" t="s">
        <v>88</v>
      </c>
      <c r="B27" s="61">
        <f>'流入経路別のプロセス数字（現状）'!C27</f>
        <v>8.25</v>
      </c>
      <c r="C27" s="61">
        <f>'流入経路別のプロセス数字（現状）'!F27</f>
        <v>8.25</v>
      </c>
      <c r="D27" s="61">
        <f>'流入経路別のプロセス数字（現状）'!I27</f>
        <v>10.25</v>
      </c>
      <c r="E27" s="61">
        <f>'流入経路別のプロセス数字（現状）'!L27</f>
        <v>13.9</v>
      </c>
      <c r="F27" s="61">
        <f>'流入経路別のプロセス数字（現状）'!O27</f>
        <v>13.9</v>
      </c>
      <c r="G27" s="61">
        <f>'流入経路別のプロセス数字（現状）'!R27</f>
        <v>13.9</v>
      </c>
      <c r="H27" s="61">
        <f>'流入経路別のプロセス数字（現状）'!U27</f>
        <v>74.95</v>
      </c>
      <c r="I27" s="61">
        <f>'流入経路別のプロセス数字（現状）'!X27</f>
        <v>69.95</v>
      </c>
      <c r="J27" s="61">
        <f>'流入経路別のプロセス数字（現状）'!AA27</f>
        <v>69.95</v>
      </c>
      <c r="K27" s="61">
        <f>'流入経路別のプロセス数字（現状）'!AD27</f>
        <v>66.95</v>
      </c>
      <c r="L27" s="61">
        <f>'流入経路別のプロセス数字（現状）'!AG27</f>
        <v>61.95</v>
      </c>
      <c r="M27" s="61">
        <f>'流入経路別のプロセス数字（現状）'!AJ27</f>
        <v>61.95</v>
      </c>
      <c r="N27" s="58">
        <f>SUM(B27:M27)</f>
        <v>474.15</v>
      </c>
    </row>
    <row r="28" spans="1:14" ht="15.75" customHeight="1">
      <c r="A28" s="47" t="s">
        <v>93</v>
      </c>
      <c r="B28" s="44">
        <f>'流入経路別のプロセス数字（現状）'!D27</f>
        <v>0</v>
      </c>
      <c r="C28" s="44">
        <f>'流入経路別のプロセス数字（現状）'!G27</f>
        <v>0</v>
      </c>
      <c r="D28" s="44">
        <f>'流入経路別のプロセス数字（現状）'!J27</f>
        <v>0</v>
      </c>
      <c r="E28" s="43"/>
      <c r="F28" s="43"/>
      <c r="G28" s="43"/>
      <c r="H28" s="43"/>
      <c r="I28" s="43"/>
      <c r="J28" s="43"/>
      <c r="K28" s="51"/>
      <c r="L28" s="51"/>
      <c r="M28" s="51"/>
      <c r="N28" s="51"/>
    </row>
    <row r="29" spans="1:14" ht="15.75" customHeight="1">
      <c r="A29" s="60" t="s">
        <v>94</v>
      </c>
      <c r="B29" s="56"/>
      <c r="C29" s="56"/>
      <c r="D29" s="56"/>
      <c r="E29" s="56"/>
      <c r="F29" s="56"/>
      <c r="G29" s="56"/>
      <c r="H29" s="56"/>
      <c r="I29" s="56"/>
      <c r="J29" s="56"/>
      <c r="K29" s="56"/>
      <c r="L29" s="56"/>
      <c r="M29" s="56"/>
      <c r="N29" s="56"/>
    </row>
    <row r="30" spans="1:14" ht="15.75" customHeight="1">
      <c r="A30" s="47" t="s">
        <v>95</v>
      </c>
      <c r="B30" s="56"/>
      <c r="C30" s="56"/>
      <c r="D30" s="56"/>
      <c r="E30" s="56"/>
      <c r="F30" s="56"/>
      <c r="G30" s="56"/>
      <c r="H30" s="56"/>
      <c r="I30" s="56"/>
      <c r="J30" s="56"/>
      <c r="K30" s="56"/>
      <c r="L30" s="56"/>
      <c r="M30" s="56"/>
      <c r="N30" s="56"/>
    </row>
    <row r="31" spans="1:14" ht="15.75" customHeight="1">
      <c r="A31" s="47" t="s">
        <v>96</v>
      </c>
      <c r="B31" s="49">
        <f t="shared" ref="B31:M31" si="4">B14/B27</f>
        <v>0</v>
      </c>
      <c r="C31" s="49">
        <f t="shared" si="4"/>
        <v>0</v>
      </c>
      <c r="D31" s="49">
        <f t="shared" si="4"/>
        <v>146341.46341463414</v>
      </c>
      <c r="E31" s="49">
        <f t="shared" si="4"/>
        <v>50359.712230215824</v>
      </c>
      <c r="F31" s="49">
        <f t="shared" si="4"/>
        <v>50359.712230215824</v>
      </c>
      <c r="G31" s="49">
        <f t="shared" si="4"/>
        <v>50359.712230215824</v>
      </c>
      <c r="H31" s="49">
        <f t="shared" si="4"/>
        <v>74716.47765176784</v>
      </c>
      <c r="I31" s="49">
        <f t="shared" si="4"/>
        <v>51465.332380271619</v>
      </c>
      <c r="J31" s="49">
        <f t="shared" si="4"/>
        <v>51465.332380271619</v>
      </c>
      <c r="K31" s="49">
        <f t="shared" si="4"/>
        <v>83644.51082897684</v>
      </c>
      <c r="L31" s="49">
        <f t="shared" si="4"/>
        <v>58111.380145278446</v>
      </c>
      <c r="M31" s="49">
        <f t="shared" si="4"/>
        <v>58111.380145278446</v>
      </c>
      <c r="N31" s="49"/>
    </row>
    <row r="32" spans="1:14" ht="15.75" customHeight="1">
      <c r="A32" s="43"/>
      <c r="B32" s="49"/>
      <c r="C32" s="49"/>
      <c r="D32" s="49"/>
      <c r="E32" s="49"/>
      <c r="F32" s="49"/>
      <c r="G32" s="49"/>
      <c r="H32" s="49"/>
      <c r="I32" s="49"/>
      <c r="J32" s="49"/>
      <c r="K32" s="49"/>
      <c r="L32" s="49"/>
      <c r="M32" s="49"/>
      <c r="N32" s="49"/>
    </row>
    <row r="33" spans="1:14" ht="15.75" customHeight="1">
      <c r="A33" s="57" t="s">
        <v>97</v>
      </c>
      <c r="B33" s="46" t="s">
        <v>60</v>
      </c>
      <c r="C33" s="46" t="s">
        <v>61</v>
      </c>
      <c r="D33" s="46" t="s">
        <v>62</v>
      </c>
      <c r="E33" s="46" t="s">
        <v>63</v>
      </c>
      <c r="F33" s="46" t="s">
        <v>64</v>
      </c>
      <c r="G33" s="46" t="s">
        <v>65</v>
      </c>
      <c r="H33" s="46" t="s">
        <v>66</v>
      </c>
      <c r="I33" s="46" t="s">
        <v>67</v>
      </c>
      <c r="J33" s="46" t="s">
        <v>68</v>
      </c>
      <c r="K33" s="46" t="s">
        <v>69</v>
      </c>
      <c r="L33" s="46" t="s">
        <v>70</v>
      </c>
      <c r="M33" s="46" t="s">
        <v>71</v>
      </c>
      <c r="N33" s="46" t="s">
        <v>72</v>
      </c>
    </row>
    <row r="34" spans="1:14" ht="15.75" customHeight="1">
      <c r="A34" s="47" t="s">
        <v>88</v>
      </c>
      <c r="B34" s="61">
        <f>'流入経路別のプロセス数字（現状）'!C41</f>
        <v>4.125</v>
      </c>
      <c r="C34" s="61">
        <f>'流入経路別のプロセス数字（現状）'!F41</f>
        <v>4.125</v>
      </c>
      <c r="D34" s="61">
        <f>'流入経路別のプロセス数字（現状）'!I41</f>
        <v>5.125</v>
      </c>
      <c r="E34" s="61">
        <f>'流入経路別のプロセス数字（現状）'!L41</f>
        <v>6.95</v>
      </c>
      <c r="F34" s="61">
        <f>'流入経路別のプロセス数字（現状）'!O41</f>
        <v>6.95</v>
      </c>
      <c r="G34" s="61">
        <f>'流入経路別のプロセス数字（現状）'!R41</f>
        <v>6.95</v>
      </c>
      <c r="H34" s="61">
        <f>'流入経路別のプロセス数字（現状）'!U41</f>
        <v>37.475000000000001</v>
      </c>
      <c r="I34" s="61">
        <f>'流入経路別のプロセス数字（現状）'!X41</f>
        <v>34.975000000000001</v>
      </c>
      <c r="J34" s="61">
        <f>'流入経路別のプロセス数字（現状）'!AA41</f>
        <v>34.975000000000001</v>
      </c>
      <c r="K34" s="61">
        <f>'流入経路別のプロセス数字（現状）'!AD41</f>
        <v>33.475000000000001</v>
      </c>
      <c r="L34" s="61">
        <f>'流入経路別のプロセス数字（現状）'!AG41</f>
        <v>30.975000000000001</v>
      </c>
      <c r="M34" s="61">
        <f>'流入経路別のプロセス数字（現状）'!AJ41</f>
        <v>30.975000000000001</v>
      </c>
      <c r="N34" s="58">
        <f>SUM(B34:M34)</f>
        <v>237.07499999999999</v>
      </c>
    </row>
    <row r="35" spans="1:14" ht="15.75" customHeight="1">
      <c r="A35" s="47" t="s">
        <v>98</v>
      </c>
      <c r="B35" s="44">
        <f>'流入経路別のプロセス数字（現状）'!D41</f>
        <v>0</v>
      </c>
      <c r="C35" s="44">
        <f>'流入経路別のプロセス数字（現状）'!G41</f>
        <v>0</v>
      </c>
      <c r="D35" s="44">
        <f>'流入経路別のプロセス数字（現状）'!J41</f>
        <v>0</v>
      </c>
      <c r="E35" s="43"/>
      <c r="F35" s="43"/>
      <c r="G35" s="43"/>
      <c r="H35" s="43"/>
      <c r="I35" s="43"/>
      <c r="J35" s="43"/>
      <c r="K35" s="51"/>
      <c r="L35" s="51"/>
      <c r="M35" s="51"/>
      <c r="N35" s="51"/>
    </row>
    <row r="36" spans="1:14" ht="15.75" customHeight="1">
      <c r="A36" s="60" t="s">
        <v>94</v>
      </c>
      <c r="B36" s="56"/>
      <c r="C36" s="56"/>
      <c r="D36" s="56"/>
      <c r="E36" s="56"/>
      <c r="F36" s="56"/>
      <c r="G36" s="56"/>
      <c r="H36" s="56"/>
      <c r="I36" s="56"/>
      <c r="J36" s="56"/>
      <c r="K36" s="56"/>
      <c r="L36" s="56"/>
      <c r="M36" s="56"/>
      <c r="N36" s="56"/>
    </row>
    <row r="37" spans="1:14" ht="15.75" customHeight="1">
      <c r="A37" s="47" t="s">
        <v>99</v>
      </c>
      <c r="B37" s="56"/>
      <c r="C37" s="56"/>
      <c r="D37" s="56"/>
      <c r="E37" s="56"/>
      <c r="F37" s="56"/>
      <c r="G37" s="56"/>
      <c r="H37" s="56"/>
      <c r="I37" s="56"/>
      <c r="J37" s="56"/>
      <c r="K37" s="56"/>
      <c r="L37" s="56"/>
      <c r="M37" s="56"/>
      <c r="N37" s="56"/>
    </row>
    <row r="38" spans="1:14" ht="15.75" customHeight="1">
      <c r="A38" s="47" t="s">
        <v>100</v>
      </c>
      <c r="B38" s="49">
        <f t="shared" ref="B38:M38" si="5">B14/B34</f>
        <v>0</v>
      </c>
      <c r="C38" s="49">
        <f t="shared" si="5"/>
        <v>0</v>
      </c>
      <c r="D38" s="49">
        <f t="shared" si="5"/>
        <v>292682.92682926828</v>
      </c>
      <c r="E38" s="49">
        <f t="shared" si="5"/>
        <v>100719.42446043165</v>
      </c>
      <c r="F38" s="49">
        <f t="shared" si="5"/>
        <v>100719.42446043165</v>
      </c>
      <c r="G38" s="49">
        <f t="shared" si="5"/>
        <v>100719.42446043165</v>
      </c>
      <c r="H38" s="49">
        <f t="shared" si="5"/>
        <v>149432.95530353568</v>
      </c>
      <c r="I38" s="49">
        <f t="shared" si="5"/>
        <v>102930.66476054324</v>
      </c>
      <c r="J38" s="49">
        <f t="shared" si="5"/>
        <v>102930.66476054324</v>
      </c>
      <c r="K38" s="49">
        <f t="shared" si="5"/>
        <v>167289.02165795368</v>
      </c>
      <c r="L38" s="49">
        <f t="shared" si="5"/>
        <v>116222.76029055689</v>
      </c>
      <c r="M38" s="49">
        <f t="shared" si="5"/>
        <v>116222.76029055689</v>
      </c>
      <c r="N38" s="49"/>
    </row>
    <row r="39" spans="1:14" ht="15.75" customHeight="1">
      <c r="A39" s="43"/>
      <c r="B39" s="49"/>
      <c r="C39" s="49"/>
      <c r="D39" s="49"/>
      <c r="E39" s="49"/>
      <c r="F39" s="49"/>
      <c r="G39" s="49"/>
      <c r="H39" s="49"/>
      <c r="I39" s="49"/>
      <c r="J39" s="49"/>
      <c r="K39" s="49"/>
      <c r="L39" s="49"/>
      <c r="M39" s="49"/>
      <c r="N39" s="49"/>
    </row>
    <row r="40" spans="1:14" ht="15.75" customHeight="1">
      <c r="A40" s="57" t="s">
        <v>101</v>
      </c>
      <c r="B40" s="46" t="s">
        <v>60</v>
      </c>
      <c r="C40" s="46" t="s">
        <v>61</v>
      </c>
      <c r="D40" s="46" t="s">
        <v>62</v>
      </c>
      <c r="E40" s="46" t="s">
        <v>63</v>
      </c>
      <c r="F40" s="46" t="s">
        <v>64</v>
      </c>
      <c r="G40" s="46" t="s">
        <v>65</v>
      </c>
      <c r="H40" s="46" t="s">
        <v>66</v>
      </c>
      <c r="I40" s="46" t="s">
        <v>67</v>
      </c>
      <c r="J40" s="46" t="s">
        <v>68</v>
      </c>
      <c r="K40" s="46" t="s">
        <v>69</v>
      </c>
      <c r="L40" s="46" t="s">
        <v>70</v>
      </c>
      <c r="M40" s="46" t="s">
        <v>71</v>
      </c>
      <c r="N40" s="62" t="s">
        <v>72</v>
      </c>
    </row>
    <row r="41" spans="1:14" ht="15.75" customHeight="1">
      <c r="A41" s="47" t="s">
        <v>88</v>
      </c>
      <c r="B41" s="61">
        <f>'流入経路別のプロセス数字（現状）'!C55</f>
        <v>1.3612500000000001</v>
      </c>
      <c r="C41" s="61">
        <f>'流入経路別のプロセス数字（現状）'!F55</f>
        <v>1.3612500000000001</v>
      </c>
      <c r="D41" s="61">
        <f>'流入経路別のプロセス数字（現状）'!I55</f>
        <v>1.6912500000000001</v>
      </c>
      <c r="E41" s="61">
        <f>'流入経路別のプロセス数字（現状）'!L55</f>
        <v>2.2934999999999999</v>
      </c>
      <c r="F41" s="61">
        <f>'流入経路別のプロセス数字（現状）'!O55</f>
        <v>2.2934999999999999</v>
      </c>
      <c r="G41" s="61">
        <f>'流入経路別のプロセス数字（現状）'!R55</f>
        <v>2.2934999999999999</v>
      </c>
      <c r="H41" s="61">
        <f>'流入経路別のプロセス数字（現状）'!U55</f>
        <v>12.36675</v>
      </c>
      <c r="I41" s="61">
        <f>'流入経路別のプロセス数字（現状）'!X55</f>
        <v>11.541749999999999</v>
      </c>
      <c r="J41" s="61">
        <f>'流入経路別のプロセス数字（現状）'!AA55</f>
        <v>11.541749999999999</v>
      </c>
      <c r="K41" s="61">
        <f>'流入経路別のプロセス数字（現状）'!AD55</f>
        <v>11.046750000000001</v>
      </c>
      <c r="L41" s="61">
        <f>'流入経路別のプロセス数字（現状）'!AG55</f>
        <v>10.22175</v>
      </c>
      <c r="M41" s="61">
        <f>'流入経路別のプロセス数字（現状）'!AJ55</f>
        <v>10.22175</v>
      </c>
      <c r="N41" s="58">
        <f t="shared" ref="N41:N44" si="6">SUM(B41:M41)</f>
        <v>78.234750000000005</v>
      </c>
    </row>
    <row r="42" spans="1:14" ht="15.75" customHeight="1">
      <c r="A42" s="47" t="s">
        <v>98</v>
      </c>
      <c r="B42" s="44">
        <f>'流入経路別のプロセス数字（現状）'!D55</f>
        <v>0</v>
      </c>
      <c r="C42" s="44">
        <f>'流入経路別のプロセス数字（現状）'!G55</f>
        <v>0</v>
      </c>
      <c r="D42" s="44">
        <f>'流入経路別のプロセス数字（現状）'!J55</f>
        <v>0</v>
      </c>
      <c r="E42" s="43"/>
      <c r="F42" s="43"/>
      <c r="G42" s="43"/>
      <c r="H42" s="43"/>
      <c r="I42" s="43"/>
      <c r="J42" s="43"/>
      <c r="K42" s="51"/>
      <c r="L42" s="51"/>
      <c r="M42" s="51"/>
      <c r="N42" s="63">
        <f t="shared" si="6"/>
        <v>0</v>
      </c>
    </row>
    <row r="43" spans="1:14" ht="15.75" customHeight="1">
      <c r="A43" s="60" t="s">
        <v>94</v>
      </c>
      <c r="B43" s="56"/>
      <c r="C43" s="56"/>
      <c r="D43" s="56"/>
      <c r="E43" s="56"/>
      <c r="F43" s="56"/>
      <c r="G43" s="56"/>
      <c r="H43" s="56"/>
      <c r="I43" s="56"/>
      <c r="J43" s="56"/>
      <c r="K43" s="56"/>
      <c r="L43" s="56"/>
      <c r="M43" s="56"/>
      <c r="N43" s="63">
        <f t="shared" si="6"/>
        <v>0</v>
      </c>
    </row>
    <row r="44" spans="1:14" ht="15.75" customHeight="1">
      <c r="A44" s="47" t="s">
        <v>102</v>
      </c>
      <c r="B44" s="56"/>
      <c r="C44" s="56"/>
      <c r="D44" s="56"/>
      <c r="E44" s="56"/>
      <c r="F44" s="56"/>
      <c r="G44" s="56"/>
      <c r="H44" s="56"/>
      <c r="I44" s="56"/>
      <c r="J44" s="56"/>
      <c r="K44" s="56"/>
      <c r="L44" s="56"/>
      <c r="M44" s="56"/>
      <c r="N44" s="63">
        <f t="shared" si="6"/>
        <v>0</v>
      </c>
    </row>
    <row r="45" spans="1:14" ht="15.75" customHeight="1">
      <c r="A45" s="47" t="s">
        <v>103</v>
      </c>
      <c r="B45" s="49">
        <f t="shared" ref="B45:M45" si="7">B14/B41</f>
        <v>0</v>
      </c>
      <c r="C45" s="49">
        <f t="shared" si="7"/>
        <v>0</v>
      </c>
      <c r="D45" s="49">
        <f t="shared" si="7"/>
        <v>886917.96008869167</v>
      </c>
      <c r="E45" s="49">
        <f t="shared" si="7"/>
        <v>305210.3771528232</v>
      </c>
      <c r="F45" s="49">
        <f t="shared" si="7"/>
        <v>305210.3771528232</v>
      </c>
      <c r="G45" s="49">
        <f t="shared" si="7"/>
        <v>305210.3771528232</v>
      </c>
      <c r="H45" s="49">
        <f t="shared" si="7"/>
        <v>452827.13728344149</v>
      </c>
      <c r="I45" s="49">
        <f t="shared" si="7"/>
        <v>311911.10533497954</v>
      </c>
      <c r="J45" s="49">
        <f t="shared" si="7"/>
        <v>311911.10533497954</v>
      </c>
      <c r="K45" s="49">
        <f t="shared" si="7"/>
        <v>506936.42926652631</v>
      </c>
      <c r="L45" s="49">
        <f t="shared" si="7"/>
        <v>352190.18269865727</v>
      </c>
      <c r="M45" s="49">
        <f t="shared" si="7"/>
        <v>352190.18269865727</v>
      </c>
      <c r="N45" s="50"/>
    </row>
  </sheetData>
  <phoneticPr fontId="1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64"/>
  <sheetViews>
    <sheetView workbookViewId="0">
      <pane xSplit="2" topLeftCell="C1" activePane="topRight" state="frozen"/>
      <selection pane="topRight" activeCell="D2" sqref="D2"/>
    </sheetView>
  </sheetViews>
  <sheetFormatPr baseColWidth="10" defaultColWidth="12.6640625" defaultRowHeight="15.75" customHeight="1"/>
  <cols>
    <col min="1" max="1" width="25.33203125" customWidth="1"/>
    <col min="2" max="2" width="8.6640625" customWidth="1"/>
    <col min="3" max="3" width="12.6640625" customWidth="1"/>
    <col min="4" max="4" width="13.83203125" customWidth="1"/>
  </cols>
  <sheetData>
    <row r="1" spans="1:40" ht="15.75" customHeight="1">
      <c r="A1" s="42" t="s">
        <v>87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4"/>
    </row>
    <row r="2" spans="1:40" ht="15.75" customHeight="1">
      <c r="A2" s="45"/>
      <c r="B2" s="64"/>
      <c r="C2" s="95" t="s">
        <v>60</v>
      </c>
      <c r="D2" s="96"/>
      <c r="E2" s="43"/>
      <c r="F2" s="95" t="s">
        <v>61</v>
      </c>
      <c r="G2" s="96"/>
      <c r="H2" s="43"/>
      <c r="I2" s="95" t="s">
        <v>62</v>
      </c>
      <c r="J2" s="96"/>
      <c r="K2" s="43"/>
      <c r="L2" s="95" t="s">
        <v>63</v>
      </c>
      <c r="M2" s="96"/>
      <c r="N2" s="43"/>
      <c r="O2" s="95" t="s">
        <v>64</v>
      </c>
      <c r="P2" s="96"/>
      <c r="Q2" s="43"/>
      <c r="R2" s="95" t="s">
        <v>65</v>
      </c>
      <c r="S2" s="96"/>
      <c r="T2" s="43"/>
      <c r="U2" s="95" t="s">
        <v>66</v>
      </c>
      <c r="V2" s="96"/>
      <c r="W2" s="43"/>
      <c r="X2" s="95" t="s">
        <v>67</v>
      </c>
      <c r="Y2" s="96"/>
      <c r="Z2" s="43"/>
      <c r="AA2" s="95" t="s">
        <v>68</v>
      </c>
      <c r="AB2" s="96"/>
      <c r="AC2" s="43"/>
      <c r="AD2" s="95" t="s">
        <v>69</v>
      </c>
      <c r="AE2" s="96"/>
      <c r="AF2" s="43"/>
      <c r="AG2" s="95" t="s">
        <v>70</v>
      </c>
      <c r="AH2" s="96"/>
      <c r="AI2" s="43"/>
      <c r="AJ2" s="95" t="s">
        <v>71</v>
      </c>
      <c r="AK2" s="96"/>
      <c r="AL2" s="43"/>
      <c r="AM2" s="95" t="s">
        <v>72</v>
      </c>
      <c r="AN2" s="96"/>
    </row>
    <row r="3" spans="1:40" ht="15.75" customHeight="1">
      <c r="A3" s="45" t="s">
        <v>104</v>
      </c>
      <c r="B3" s="64"/>
      <c r="C3" s="65" t="s">
        <v>105</v>
      </c>
      <c r="D3" s="66" t="s">
        <v>106</v>
      </c>
      <c r="E3" s="43"/>
      <c r="F3" s="65" t="s">
        <v>105</v>
      </c>
      <c r="G3" s="66" t="s">
        <v>106</v>
      </c>
      <c r="H3" s="43"/>
      <c r="I3" s="65" t="s">
        <v>105</v>
      </c>
      <c r="J3" s="66" t="s">
        <v>106</v>
      </c>
      <c r="K3" s="43"/>
      <c r="L3" s="65" t="s">
        <v>105</v>
      </c>
      <c r="M3" s="66" t="s">
        <v>106</v>
      </c>
      <c r="N3" s="43"/>
      <c r="O3" s="65" t="s">
        <v>105</v>
      </c>
      <c r="P3" s="66" t="s">
        <v>106</v>
      </c>
      <c r="Q3" s="43"/>
      <c r="R3" s="65" t="s">
        <v>105</v>
      </c>
      <c r="S3" s="66" t="s">
        <v>106</v>
      </c>
      <c r="T3" s="43"/>
      <c r="U3" s="65" t="s">
        <v>105</v>
      </c>
      <c r="V3" s="66" t="s">
        <v>106</v>
      </c>
      <c r="W3" s="43"/>
      <c r="X3" s="65" t="s">
        <v>105</v>
      </c>
      <c r="Y3" s="66" t="s">
        <v>106</v>
      </c>
      <c r="Z3" s="43"/>
      <c r="AA3" s="65" t="s">
        <v>105</v>
      </c>
      <c r="AB3" s="66" t="s">
        <v>106</v>
      </c>
      <c r="AC3" s="43"/>
      <c r="AD3" s="65" t="s">
        <v>105</v>
      </c>
      <c r="AE3" s="66" t="s">
        <v>106</v>
      </c>
      <c r="AF3" s="43"/>
      <c r="AG3" s="65" t="s">
        <v>105</v>
      </c>
      <c r="AH3" s="66" t="s">
        <v>106</v>
      </c>
      <c r="AI3" s="43"/>
      <c r="AJ3" s="65" t="s">
        <v>105</v>
      </c>
      <c r="AK3" s="66" t="s">
        <v>106</v>
      </c>
      <c r="AL3" s="43"/>
      <c r="AM3" s="65" t="s">
        <v>105</v>
      </c>
      <c r="AN3" s="66" t="s">
        <v>106</v>
      </c>
    </row>
    <row r="4" spans="1:40" ht="15.75" customHeight="1">
      <c r="A4" s="47" t="s">
        <v>107</v>
      </c>
      <c r="B4" s="67"/>
      <c r="C4" s="68">
        <v>3</v>
      </c>
      <c r="D4" s="68"/>
      <c r="E4" s="49"/>
      <c r="F4" s="68">
        <v>3</v>
      </c>
      <c r="G4" s="68"/>
      <c r="H4" s="49"/>
      <c r="I4" s="68">
        <v>3</v>
      </c>
      <c r="J4" s="68"/>
      <c r="K4" s="49"/>
      <c r="L4" s="68">
        <v>5</v>
      </c>
      <c r="M4" s="68"/>
      <c r="N4" s="49"/>
      <c r="O4" s="68">
        <v>5</v>
      </c>
      <c r="P4" s="68"/>
      <c r="Q4" s="49"/>
      <c r="R4" s="68">
        <v>5</v>
      </c>
      <c r="S4" s="68"/>
      <c r="T4" s="49"/>
      <c r="U4" s="68">
        <v>30</v>
      </c>
      <c r="V4" s="68"/>
      <c r="W4" s="49"/>
      <c r="X4" s="68">
        <v>30</v>
      </c>
      <c r="Y4" s="68"/>
      <c r="Z4" s="49"/>
      <c r="AA4" s="68">
        <v>30</v>
      </c>
      <c r="AB4" s="68"/>
      <c r="AC4" s="49"/>
      <c r="AD4" s="68">
        <v>25</v>
      </c>
      <c r="AE4" s="68"/>
      <c r="AF4" s="49"/>
      <c r="AG4" s="68">
        <v>25</v>
      </c>
      <c r="AH4" s="68"/>
      <c r="AI4" s="49"/>
      <c r="AJ4" s="68">
        <v>25</v>
      </c>
      <c r="AK4" s="68"/>
      <c r="AL4" s="49"/>
      <c r="AM4" s="69">
        <f t="shared" ref="AM4:AN4" si="0">SUM(C4+F4+I4+L4+O4+R4+U4+X4+AA4+AD4+AG4+AJ4)</f>
        <v>189</v>
      </c>
      <c r="AN4" s="69">
        <f t="shared" si="0"/>
        <v>0</v>
      </c>
    </row>
    <row r="5" spans="1:40" ht="15.75" customHeight="1">
      <c r="A5" s="47" t="s">
        <v>108</v>
      </c>
      <c r="B5" s="67"/>
      <c r="C5" s="68">
        <v>3</v>
      </c>
      <c r="D5" s="68"/>
      <c r="E5" s="49"/>
      <c r="F5" s="68">
        <v>3</v>
      </c>
      <c r="G5" s="68"/>
      <c r="H5" s="49"/>
      <c r="I5" s="68">
        <v>3</v>
      </c>
      <c r="J5" s="68"/>
      <c r="K5" s="49"/>
      <c r="L5" s="68">
        <v>2</v>
      </c>
      <c r="M5" s="68"/>
      <c r="N5" s="49"/>
      <c r="O5" s="68">
        <v>2</v>
      </c>
      <c r="P5" s="68"/>
      <c r="Q5" s="49"/>
      <c r="R5" s="68">
        <v>2</v>
      </c>
      <c r="S5" s="68"/>
      <c r="T5" s="49"/>
      <c r="U5" s="68">
        <v>20</v>
      </c>
      <c r="V5" s="68"/>
      <c r="W5" s="49"/>
      <c r="X5" s="68">
        <v>20</v>
      </c>
      <c r="Y5" s="68"/>
      <c r="Z5" s="49"/>
      <c r="AA5" s="68">
        <v>20</v>
      </c>
      <c r="AB5" s="68"/>
      <c r="AC5" s="49"/>
      <c r="AD5" s="68">
        <v>15</v>
      </c>
      <c r="AE5" s="68"/>
      <c r="AF5" s="49"/>
      <c r="AG5" s="68">
        <v>15</v>
      </c>
      <c r="AH5" s="68"/>
      <c r="AI5" s="49"/>
      <c r="AJ5" s="68">
        <v>15</v>
      </c>
      <c r="AK5" s="68"/>
      <c r="AL5" s="49"/>
      <c r="AM5" s="69">
        <f t="shared" ref="AM5:AN5" si="1">SUM(C5+F5+I5+L5+O5+R5+U5+X5+AA5+AD5+AG5+AJ5)</f>
        <v>120</v>
      </c>
      <c r="AN5" s="69">
        <f t="shared" si="1"/>
        <v>0</v>
      </c>
    </row>
    <row r="6" spans="1:40" ht="15.75" customHeight="1">
      <c r="A6" s="47" t="s">
        <v>109</v>
      </c>
      <c r="B6" s="67"/>
      <c r="C6" s="68">
        <v>0</v>
      </c>
      <c r="D6" s="68"/>
      <c r="E6" s="49"/>
      <c r="F6" s="68">
        <v>0</v>
      </c>
      <c r="G6" s="68"/>
      <c r="H6" s="49"/>
      <c r="I6" s="68">
        <v>0</v>
      </c>
      <c r="J6" s="68"/>
      <c r="K6" s="49"/>
      <c r="L6" s="68">
        <v>5</v>
      </c>
      <c r="M6" s="68"/>
      <c r="N6" s="49"/>
      <c r="O6" s="68">
        <v>5</v>
      </c>
      <c r="P6" s="68"/>
      <c r="Q6" s="49"/>
      <c r="R6" s="68">
        <v>5</v>
      </c>
      <c r="S6" s="68"/>
      <c r="T6" s="49"/>
      <c r="U6" s="68">
        <v>60</v>
      </c>
      <c r="V6" s="68"/>
      <c r="W6" s="49"/>
      <c r="X6" s="68">
        <v>60</v>
      </c>
      <c r="Y6" s="68"/>
      <c r="Z6" s="49"/>
      <c r="AA6" s="68">
        <v>60</v>
      </c>
      <c r="AB6" s="68"/>
      <c r="AC6" s="49"/>
      <c r="AD6" s="68">
        <v>55</v>
      </c>
      <c r="AE6" s="68"/>
      <c r="AF6" s="49"/>
      <c r="AG6" s="68">
        <v>55</v>
      </c>
      <c r="AH6" s="68"/>
      <c r="AI6" s="49"/>
      <c r="AJ6" s="68">
        <v>55</v>
      </c>
      <c r="AK6" s="68"/>
      <c r="AL6" s="49"/>
      <c r="AM6" s="69">
        <f t="shared" ref="AM6:AN6" si="2">SUM(C6+F6+I6+L6+O6+R6+U6+X6+AA6+AD6+AG6+AJ6)</f>
        <v>360</v>
      </c>
      <c r="AN6" s="69">
        <f t="shared" si="2"/>
        <v>0</v>
      </c>
    </row>
    <row r="7" spans="1:40" ht="15.75" customHeight="1">
      <c r="A7" s="70" t="s">
        <v>110</v>
      </c>
      <c r="B7" s="71"/>
      <c r="C7" s="68">
        <v>0</v>
      </c>
      <c r="D7" s="68"/>
      <c r="F7" s="68">
        <v>0</v>
      </c>
      <c r="I7" s="68">
        <v>0</v>
      </c>
      <c r="L7" s="68">
        <v>16</v>
      </c>
      <c r="O7" s="68">
        <v>16</v>
      </c>
      <c r="R7" s="68">
        <v>16</v>
      </c>
      <c r="U7" s="68">
        <v>100</v>
      </c>
      <c r="X7" s="68">
        <v>100</v>
      </c>
      <c r="AA7" s="68">
        <v>100</v>
      </c>
      <c r="AD7" s="68">
        <v>95</v>
      </c>
      <c r="AG7" s="68">
        <v>95</v>
      </c>
      <c r="AJ7" s="68">
        <v>95</v>
      </c>
      <c r="AM7" s="69">
        <f t="shared" ref="AM7:AN7" si="3">SUM(C7+F7+I7+L7+O7+R7+U7+X7+AA7+AD7+AG7+AJ7)</f>
        <v>633</v>
      </c>
      <c r="AN7" s="69">
        <f t="shared" si="3"/>
        <v>0</v>
      </c>
    </row>
    <row r="8" spans="1:40" ht="15.75" customHeight="1">
      <c r="A8" s="47" t="s">
        <v>111</v>
      </c>
      <c r="B8" s="67"/>
      <c r="C8" s="68">
        <v>0</v>
      </c>
      <c r="D8" s="68"/>
      <c r="E8" s="56"/>
      <c r="F8" s="68">
        <v>0</v>
      </c>
      <c r="G8" s="68"/>
      <c r="H8" s="56"/>
      <c r="I8" s="68">
        <v>0</v>
      </c>
      <c r="J8" s="68"/>
      <c r="K8" s="56"/>
      <c r="L8" s="68">
        <v>0</v>
      </c>
      <c r="M8" s="68"/>
      <c r="N8" s="56"/>
      <c r="O8" s="68">
        <v>0</v>
      </c>
      <c r="P8" s="68"/>
      <c r="Q8" s="56"/>
      <c r="R8" s="68">
        <v>0</v>
      </c>
      <c r="S8" s="68"/>
      <c r="T8" s="56"/>
      <c r="U8" s="68">
        <v>20</v>
      </c>
      <c r="V8" s="68"/>
      <c r="W8" s="56"/>
      <c r="X8" s="68">
        <v>20</v>
      </c>
      <c r="Y8" s="68"/>
      <c r="Z8" s="56"/>
      <c r="AA8" s="68">
        <v>20</v>
      </c>
      <c r="AB8" s="68"/>
      <c r="AC8" s="56"/>
      <c r="AD8" s="68">
        <v>20</v>
      </c>
      <c r="AE8" s="68"/>
      <c r="AF8" s="56"/>
      <c r="AG8" s="68">
        <v>20</v>
      </c>
      <c r="AH8" s="68"/>
      <c r="AI8" s="56"/>
      <c r="AJ8" s="68">
        <v>20</v>
      </c>
      <c r="AK8" s="68"/>
      <c r="AL8" s="56"/>
      <c r="AM8" s="69">
        <f t="shared" ref="AM8:AN8" si="4">SUM(C8+F8+I8+L8+O8+R8+U8+X8+AA8+AD8+AG8+AJ8)</f>
        <v>120</v>
      </c>
      <c r="AN8" s="69">
        <f t="shared" si="4"/>
        <v>0</v>
      </c>
    </row>
    <row r="9" spans="1:40" ht="15.75" customHeight="1">
      <c r="A9" s="47" t="s">
        <v>112</v>
      </c>
      <c r="B9" s="67"/>
      <c r="C9" s="68">
        <v>4</v>
      </c>
      <c r="D9" s="68"/>
      <c r="E9" s="43"/>
      <c r="F9" s="68">
        <v>4</v>
      </c>
      <c r="G9" s="68"/>
      <c r="H9" s="43"/>
      <c r="I9" s="68">
        <v>4</v>
      </c>
      <c r="J9" s="68"/>
      <c r="K9" s="43"/>
      <c r="L9" s="68">
        <v>5</v>
      </c>
      <c r="M9" s="68"/>
      <c r="N9" s="43"/>
      <c r="O9" s="68">
        <v>5</v>
      </c>
      <c r="P9" s="68"/>
      <c r="Q9" s="43"/>
      <c r="R9" s="68">
        <v>5</v>
      </c>
      <c r="S9" s="68"/>
      <c r="T9" s="43"/>
      <c r="U9" s="68">
        <v>25</v>
      </c>
      <c r="V9" s="68"/>
      <c r="W9" s="43"/>
      <c r="X9" s="68">
        <v>25</v>
      </c>
      <c r="Y9" s="68"/>
      <c r="Z9" s="43"/>
      <c r="AA9" s="68">
        <v>25</v>
      </c>
      <c r="AB9" s="68"/>
      <c r="AC9" s="43"/>
      <c r="AD9" s="68">
        <v>20</v>
      </c>
      <c r="AE9" s="68"/>
      <c r="AF9" s="43"/>
      <c r="AG9" s="68">
        <v>20</v>
      </c>
      <c r="AH9" s="68"/>
      <c r="AI9" s="43"/>
      <c r="AJ9" s="68">
        <v>20</v>
      </c>
      <c r="AK9" s="68"/>
      <c r="AL9" s="43"/>
      <c r="AM9" s="69">
        <f t="shared" ref="AM9:AN9" si="5">SUM(C9+F9+I9+L9+O9+R9+U9+X9+AA9+AD9+AG9+AJ9)</f>
        <v>162</v>
      </c>
      <c r="AN9" s="69">
        <f t="shared" si="5"/>
        <v>0</v>
      </c>
    </row>
    <row r="10" spans="1:40" ht="15.75" customHeight="1">
      <c r="A10" s="47" t="s">
        <v>113</v>
      </c>
      <c r="B10" s="67"/>
      <c r="C10" s="68">
        <v>0</v>
      </c>
      <c r="D10" s="68"/>
      <c r="E10" s="43"/>
      <c r="F10" s="68">
        <v>0</v>
      </c>
      <c r="G10" s="68"/>
      <c r="H10" s="43"/>
      <c r="I10" s="68">
        <v>200</v>
      </c>
      <c r="J10" s="68"/>
      <c r="K10" s="43"/>
      <c r="L10" s="68">
        <v>0</v>
      </c>
      <c r="M10" s="68"/>
      <c r="N10" s="43"/>
      <c r="O10" s="68">
        <v>0</v>
      </c>
      <c r="P10" s="68"/>
      <c r="Q10" s="43"/>
      <c r="R10" s="68">
        <v>0</v>
      </c>
      <c r="S10" s="68"/>
      <c r="T10" s="43"/>
      <c r="U10" s="68">
        <v>0</v>
      </c>
      <c r="V10" s="68"/>
      <c r="W10" s="43"/>
      <c r="X10" s="68">
        <v>100</v>
      </c>
      <c r="Y10" s="68"/>
      <c r="Z10" s="43"/>
      <c r="AA10" s="68">
        <v>100</v>
      </c>
      <c r="AB10" s="68"/>
      <c r="AC10" s="43"/>
      <c r="AD10" s="68">
        <v>0</v>
      </c>
      <c r="AE10" s="68"/>
      <c r="AF10" s="43"/>
      <c r="AG10" s="68">
        <v>100</v>
      </c>
      <c r="AH10" s="68"/>
      <c r="AI10" s="43"/>
      <c r="AJ10" s="68">
        <v>100</v>
      </c>
      <c r="AK10" s="68"/>
      <c r="AL10" s="43"/>
      <c r="AM10" s="69">
        <f t="shared" ref="AM10:AN10" si="6">SUM(C10+F10+I10+L10+O10+R10+U10+X10+AA10+AD10+AG10+AJ10)</f>
        <v>600</v>
      </c>
      <c r="AN10" s="69">
        <f t="shared" si="6"/>
        <v>0</v>
      </c>
    </row>
    <row r="11" spans="1:40" ht="15.75" customHeight="1">
      <c r="A11" s="47" t="s">
        <v>114</v>
      </c>
      <c r="B11" s="67"/>
      <c r="C11" s="68">
        <v>0</v>
      </c>
      <c r="D11" s="68"/>
      <c r="E11" s="49"/>
      <c r="F11" s="68">
        <v>0</v>
      </c>
      <c r="G11" s="68"/>
      <c r="H11" s="49"/>
      <c r="I11" s="68">
        <v>0</v>
      </c>
      <c r="J11" s="68"/>
      <c r="K11" s="49"/>
      <c r="L11" s="68">
        <v>0</v>
      </c>
      <c r="M11" s="68"/>
      <c r="N11" s="49"/>
      <c r="O11" s="68">
        <v>0</v>
      </c>
      <c r="P11" s="68"/>
      <c r="Q11" s="49"/>
      <c r="R11" s="68">
        <v>0</v>
      </c>
      <c r="S11" s="68"/>
      <c r="T11" s="49"/>
      <c r="U11" s="68">
        <v>200</v>
      </c>
      <c r="V11" s="68"/>
      <c r="W11" s="49"/>
      <c r="X11" s="68">
        <v>0</v>
      </c>
      <c r="Y11" s="68"/>
      <c r="Z11" s="49"/>
      <c r="AA11" s="68">
        <v>0</v>
      </c>
      <c r="AB11" s="68"/>
      <c r="AC11" s="49"/>
      <c r="AD11" s="68">
        <v>200</v>
      </c>
      <c r="AE11" s="68"/>
      <c r="AF11" s="49"/>
      <c r="AG11" s="68">
        <v>0</v>
      </c>
      <c r="AH11" s="68"/>
      <c r="AI11" s="49"/>
      <c r="AJ11" s="68">
        <v>0</v>
      </c>
      <c r="AK11" s="68"/>
      <c r="AL11" s="49"/>
      <c r="AM11" s="69">
        <f t="shared" ref="AM11:AN11" si="7">SUM(C11+F11+I11+L11+O11+R11+U11+X11+AA11+AD11+AG11+AJ11)</f>
        <v>400</v>
      </c>
      <c r="AN11" s="69">
        <f t="shared" si="7"/>
        <v>0</v>
      </c>
    </row>
    <row r="12" spans="1:40" ht="15.75" customHeight="1">
      <c r="A12" s="47" t="s">
        <v>115</v>
      </c>
      <c r="B12" s="67"/>
      <c r="C12" s="68">
        <v>5</v>
      </c>
      <c r="D12" s="68"/>
      <c r="E12" s="49"/>
      <c r="F12" s="68">
        <v>5</v>
      </c>
      <c r="G12" s="68"/>
      <c r="H12" s="49"/>
      <c r="I12" s="68">
        <v>5</v>
      </c>
      <c r="J12" s="68"/>
      <c r="K12" s="49"/>
      <c r="L12" s="68">
        <v>5</v>
      </c>
      <c r="M12" s="68"/>
      <c r="N12" s="49"/>
      <c r="O12" s="68">
        <v>5</v>
      </c>
      <c r="P12" s="68"/>
      <c r="Q12" s="49"/>
      <c r="R12" s="68">
        <v>5</v>
      </c>
      <c r="S12" s="68"/>
      <c r="T12" s="49"/>
      <c r="U12" s="68">
        <v>8</v>
      </c>
      <c r="V12" s="68"/>
      <c r="W12" s="49"/>
      <c r="X12" s="68">
        <v>8</v>
      </c>
      <c r="Y12" s="68"/>
      <c r="Z12" s="49"/>
      <c r="AA12" s="68">
        <v>8</v>
      </c>
      <c r="AB12" s="68"/>
      <c r="AC12" s="49"/>
      <c r="AD12" s="68">
        <v>8</v>
      </c>
      <c r="AE12" s="68"/>
      <c r="AF12" s="49"/>
      <c r="AG12" s="68">
        <v>8</v>
      </c>
      <c r="AH12" s="68"/>
      <c r="AI12" s="49"/>
      <c r="AJ12" s="68">
        <v>8</v>
      </c>
      <c r="AK12" s="68"/>
      <c r="AL12" s="49"/>
      <c r="AM12" s="69">
        <f t="shared" ref="AM12:AN12" si="8">SUM(C12+F12+I12+L12+O12+R12+U12+X12+AA12+AD12+AG12+AJ12)</f>
        <v>78</v>
      </c>
      <c r="AN12" s="69">
        <f t="shared" si="8"/>
        <v>0</v>
      </c>
    </row>
    <row r="13" spans="1:40" ht="15.75" customHeight="1">
      <c r="A13" s="42" t="s">
        <v>72</v>
      </c>
      <c r="B13" s="67"/>
      <c r="C13" s="72">
        <f t="shared" ref="C13:D13" si="9">SUM(C4:C12)</f>
        <v>15</v>
      </c>
      <c r="D13" s="72">
        <f t="shared" si="9"/>
        <v>0</v>
      </c>
      <c r="E13" s="43"/>
      <c r="F13" s="72">
        <f t="shared" ref="F13:G13" si="10">SUM(F4:F12)</f>
        <v>15</v>
      </c>
      <c r="G13" s="72">
        <f t="shared" si="10"/>
        <v>0</v>
      </c>
      <c r="H13" s="43"/>
      <c r="I13" s="72">
        <f t="shared" ref="I13:J13" si="11">SUM(I4:I12)</f>
        <v>215</v>
      </c>
      <c r="J13" s="72">
        <f t="shared" si="11"/>
        <v>0</v>
      </c>
      <c r="K13" s="43"/>
      <c r="L13" s="72">
        <f t="shared" ref="L13:M13" si="12">SUM(L4:L12)</f>
        <v>38</v>
      </c>
      <c r="M13" s="72">
        <f t="shared" si="12"/>
        <v>0</v>
      </c>
      <c r="N13" s="43"/>
      <c r="O13" s="72">
        <f t="shared" ref="O13:P13" si="13">SUM(O4:O12)</f>
        <v>38</v>
      </c>
      <c r="P13" s="72">
        <f t="shared" si="13"/>
        <v>0</v>
      </c>
      <c r="Q13" s="43"/>
      <c r="R13" s="72">
        <f t="shared" ref="R13:S13" si="14">SUM(R4:R12)</f>
        <v>38</v>
      </c>
      <c r="S13" s="72">
        <f t="shared" si="14"/>
        <v>0</v>
      </c>
      <c r="T13" s="43"/>
      <c r="U13" s="72">
        <f t="shared" ref="U13:V13" si="15">SUM(U4:U12)</f>
        <v>463</v>
      </c>
      <c r="V13" s="72">
        <f t="shared" si="15"/>
        <v>0</v>
      </c>
      <c r="W13" s="43"/>
      <c r="X13" s="72">
        <f t="shared" ref="X13:Y13" si="16">SUM(X4:X12)</f>
        <v>363</v>
      </c>
      <c r="Y13" s="72">
        <f t="shared" si="16"/>
        <v>0</v>
      </c>
      <c r="Z13" s="43"/>
      <c r="AA13" s="72">
        <f t="shared" ref="AA13:AB13" si="17">SUM(AA4:AA12)</f>
        <v>363</v>
      </c>
      <c r="AB13" s="72">
        <f t="shared" si="17"/>
        <v>0</v>
      </c>
      <c r="AC13" s="43"/>
      <c r="AD13" s="72">
        <f t="shared" ref="AD13:AE13" si="18">SUM(AD4:AD12)</f>
        <v>438</v>
      </c>
      <c r="AE13" s="72">
        <f t="shared" si="18"/>
        <v>0</v>
      </c>
      <c r="AF13" s="43"/>
      <c r="AG13" s="72">
        <f t="shared" ref="AG13:AH13" si="19">SUM(AG4:AG12)</f>
        <v>338</v>
      </c>
      <c r="AH13" s="72">
        <f t="shared" si="19"/>
        <v>0</v>
      </c>
      <c r="AI13" s="43"/>
      <c r="AJ13" s="72">
        <f t="shared" ref="AJ13:AK13" si="20">SUM(AJ4:AJ12)</f>
        <v>338</v>
      </c>
      <c r="AK13" s="72">
        <f t="shared" si="20"/>
        <v>0</v>
      </c>
      <c r="AL13" s="43"/>
      <c r="AM13" s="69">
        <f t="shared" ref="AM13:AN13" si="21">SUM(C13+F13+I13+L13+O13+R13+U13+X13+AA13+AD13+AG13+AJ13)</f>
        <v>2662</v>
      </c>
      <c r="AN13" s="69">
        <f t="shared" si="21"/>
        <v>0</v>
      </c>
    </row>
    <row r="14" spans="1:40" ht="15.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4"/>
    </row>
    <row r="15" spans="1:40" ht="15.75" customHeight="1">
      <c r="A15" s="42" t="s">
        <v>116</v>
      </c>
      <c r="B15" s="56"/>
      <c r="C15" s="44"/>
      <c r="D15" s="44"/>
      <c r="E15" s="43"/>
      <c r="F15" s="44"/>
      <c r="G15" s="44"/>
      <c r="H15" s="43"/>
      <c r="I15" s="44"/>
      <c r="J15" s="44"/>
      <c r="K15" s="43"/>
      <c r="L15" s="44"/>
      <c r="M15" s="44"/>
      <c r="N15" s="43"/>
      <c r="O15" s="44"/>
      <c r="P15" s="44"/>
      <c r="Q15" s="43"/>
      <c r="R15" s="44"/>
      <c r="S15" s="44"/>
      <c r="T15" s="43"/>
      <c r="U15" s="44"/>
      <c r="V15" s="44"/>
      <c r="W15" s="43"/>
      <c r="X15" s="44"/>
      <c r="Y15" s="44"/>
      <c r="Z15" s="43"/>
      <c r="AA15" s="44"/>
      <c r="AB15" s="44"/>
      <c r="AC15" s="43"/>
      <c r="AD15" s="44"/>
      <c r="AE15" s="44"/>
      <c r="AF15" s="43"/>
      <c r="AG15" s="44"/>
      <c r="AH15" s="44"/>
      <c r="AI15" s="43"/>
      <c r="AJ15" s="44"/>
      <c r="AK15" s="44"/>
      <c r="AL15" s="43"/>
      <c r="AM15" s="44"/>
      <c r="AN15" s="44"/>
    </row>
    <row r="16" spans="1:40" ht="15.75" customHeight="1">
      <c r="A16" s="45"/>
      <c r="B16" s="64"/>
      <c r="C16" s="95" t="s">
        <v>60</v>
      </c>
      <c r="D16" s="96"/>
      <c r="E16" s="44"/>
      <c r="F16" s="95" t="s">
        <v>61</v>
      </c>
      <c r="G16" s="96"/>
      <c r="H16" s="44"/>
      <c r="I16" s="95" t="s">
        <v>62</v>
      </c>
      <c r="J16" s="96"/>
      <c r="K16" s="44"/>
      <c r="L16" s="95" t="s">
        <v>63</v>
      </c>
      <c r="M16" s="96"/>
      <c r="N16" s="44"/>
      <c r="O16" s="95" t="s">
        <v>64</v>
      </c>
      <c r="P16" s="96"/>
      <c r="Q16" s="44"/>
      <c r="R16" s="95" t="s">
        <v>65</v>
      </c>
      <c r="S16" s="96"/>
      <c r="T16" s="44"/>
      <c r="U16" s="95" t="s">
        <v>66</v>
      </c>
      <c r="V16" s="96"/>
      <c r="W16" s="44"/>
      <c r="X16" s="95" t="s">
        <v>67</v>
      </c>
      <c r="Y16" s="96"/>
      <c r="Z16" s="44"/>
      <c r="AA16" s="95" t="s">
        <v>68</v>
      </c>
      <c r="AB16" s="96"/>
      <c r="AC16" s="44"/>
      <c r="AD16" s="95" t="s">
        <v>69</v>
      </c>
      <c r="AE16" s="96"/>
      <c r="AF16" s="44"/>
      <c r="AG16" s="95" t="s">
        <v>70</v>
      </c>
      <c r="AH16" s="96"/>
      <c r="AI16" s="44"/>
      <c r="AJ16" s="95" t="s">
        <v>71</v>
      </c>
      <c r="AK16" s="96"/>
      <c r="AL16" s="44"/>
      <c r="AM16" s="95" t="s">
        <v>72</v>
      </c>
      <c r="AN16" s="96"/>
    </row>
    <row r="17" spans="1:40" ht="15.75" customHeight="1">
      <c r="A17" s="45" t="s">
        <v>104</v>
      </c>
      <c r="B17" s="46" t="s">
        <v>117</v>
      </c>
      <c r="C17" s="65" t="s">
        <v>105</v>
      </c>
      <c r="D17" s="66" t="s">
        <v>106</v>
      </c>
      <c r="E17" s="56"/>
      <c r="F17" s="65" t="s">
        <v>105</v>
      </c>
      <c r="G17" s="66" t="s">
        <v>106</v>
      </c>
      <c r="H17" s="56"/>
      <c r="I17" s="65" t="s">
        <v>105</v>
      </c>
      <c r="J17" s="66" t="s">
        <v>106</v>
      </c>
      <c r="K17" s="56"/>
      <c r="L17" s="65" t="s">
        <v>105</v>
      </c>
      <c r="M17" s="66" t="s">
        <v>106</v>
      </c>
      <c r="N17" s="56"/>
      <c r="O17" s="65" t="s">
        <v>105</v>
      </c>
      <c r="P17" s="66" t="s">
        <v>106</v>
      </c>
      <c r="Q17" s="56"/>
      <c r="R17" s="65" t="s">
        <v>105</v>
      </c>
      <c r="S17" s="66" t="s">
        <v>106</v>
      </c>
      <c r="T17" s="56"/>
      <c r="U17" s="65" t="s">
        <v>105</v>
      </c>
      <c r="V17" s="66" t="s">
        <v>106</v>
      </c>
      <c r="W17" s="56"/>
      <c r="X17" s="65" t="s">
        <v>105</v>
      </c>
      <c r="Y17" s="66" t="s">
        <v>106</v>
      </c>
      <c r="Z17" s="56"/>
      <c r="AA17" s="65" t="s">
        <v>105</v>
      </c>
      <c r="AB17" s="66" t="s">
        <v>106</v>
      </c>
      <c r="AC17" s="56"/>
      <c r="AD17" s="65" t="s">
        <v>105</v>
      </c>
      <c r="AE17" s="66" t="s">
        <v>106</v>
      </c>
      <c r="AF17" s="56"/>
      <c r="AG17" s="65" t="s">
        <v>105</v>
      </c>
      <c r="AH17" s="66" t="s">
        <v>106</v>
      </c>
      <c r="AI17" s="56"/>
      <c r="AJ17" s="65" t="s">
        <v>105</v>
      </c>
      <c r="AK17" s="66" t="s">
        <v>106</v>
      </c>
      <c r="AL17" s="56"/>
      <c r="AM17" s="65" t="s">
        <v>105</v>
      </c>
      <c r="AN17" s="66" t="s">
        <v>106</v>
      </c>
    </row>
    <row r="18" spans="1:40" ht="15.75" customHeight="1">
      <c r="A18" s="47" t="s">
        <v>107</v>
      </c>
      <c r="B18" s="73">
        <v>0.3</v>
      </c>
      <c r="C18" s="74">
        <f t="shared" ref="C18:C26" si="22">C4*B18</f>
        <v>0.89999999999999991</v>
      </c>
      <c r="D18" s="68"/>
      <c r="E18" s="49"/>
      <c r="F18" s="74">
        <f>F4*$B$18</f>
        <v>0.89999999999999991</v>
      </c>
      <c r="G18" s="68"/>
      <c r="H18" s="49"/>
      <c r="I18" s="74">
        <f>I4*$B$18</f>
        <v>0.89999999999999991</v>
      </c>
      <c r="J18" s="68"/>
      <c r="K18" s="49"/>
      <c r="L18" s="74">
        <f>L4*$B$18</f>
        <v>1.5</v>
      </c>
      <c r="M18" s="68"/>
      <c r="N18" s="49"/>
      <c r="O18" s="74">
        <f>O4*$B$18</f>
        <v>1.5</v>
      </c>
      <c r="P18" s="68"/>
      <c r="Q18" s="49"/>
      <c r="R18" s="74">
        <f>R4*$B$18</f>
        <v>1.5</v>
      </c>
      <c r="S18" s="68"/>
      <c r="T18" s="49"/>
      <c r="U18" s="74">
        <f>U4*$B$18</f>
        <v>9</v>
      </c>
      <c r="V18" s="68"/>
      <c r="W18" s="49"/>
      <c r="X18" s="74">
        <f>X4*$B$18</f>
        <v>9</v>
      </c>
      <c r="Y18" s="68"/>
      <c r="Z18" s="49"/>
      <c r="AA18" s="74">
        <f>AA4*$B$18</f>
        <v>9</v>
      </c>
      <c r="AB18" s="68"/>
      <c r="AC18" s="49"/>
      <c r="AD18" s="74">
        <f>AD4*$B$18</f>
        <v>7.5</v>
      </c>
      <c r="AE18" s="68"/>
      <c r="AF18" s="49"/>
      <c r="AG18" s="74">
        <f>AG4*$B$18</f>
        <v>7.5</v>
      </c>
      <c r="AH18" s="68"/>
      <c r="AI18" s="49"/>
      <c r="AJ18" s="74">
        <f>AJ4*$B$18</f>
        <v>7.5</v>
      </c>
      <c r="AK18" s="68"/>
      <c r="AL18" s="49"/>
      <c r="AM18" s="69">
        <f t="shared" ref="AM18:AN18" si="23">SUM(C18+F18+I18+L18+O18+R18+U18+X18+AA18+AD18+AG18+AJ18)</f>
        <v>56.7</v>
      </c>
      <c r="AN18" s="69">
        <f t="shared" si="23"/>
        <v>0</v>
      </c>
    </row>
    <row r="19" spans="1:40" ht="15.75" customHeight="1">
      <c r="A19" s="47" t="s">
        <v>108</v>
      </c>
      <c r="B19" s="73">
        <v>0.2</v>
      </c>
      <c r="C19" s="74">
        <f t="shared" si="22"/>
        <v>0.60000000000000009</v>
      </c>
      <c r="D19" s="68"/>
      <c r="E19" s="49"/>
      <c r="F19" s="74">
        <f>F5*$B$19</f>
        <v>0.60000000000000009</v>
      </c>
      <c r="G19" s="68"/>
      <c r="H19" s="49"/>
      <c r="I19" s="74">
        <f>I5*$B$19</f>
        <v>0.60000000000000009</v>
      </c>
      <c r="J19" s="68"/>
      <c r="K19" s="49"/>
      <c r="L19" s="74">
        <f>L5*$B$19</f>
        <v>0.4</v>
      </c>
      <c r="M19" s="68"/>
      <c r="N19" s="49"/>
      <c r="O19" s="74">
        <f>O5*$B$19</f>
        <v>0.4</v>
      </c>
      <c r="P19" s="68"/>
      <c r="Q19" s="49"/>
      <c r="R19" s="74">
        <f>R5*$B$19</f>
        <v>0.4</v>
      </c>
      <c r="S19" s="68"/>
      <c r="T19" s="49"/>
      <c r="U19" s="74">
        <f>U5*$B$19</f>
        <v>4</v>
      </c>
      <c r="V19" s="68"/>
      <c r="W19" s="49"/>
      <c r="X19" s="74">
        <f>X5*$B$19</f>
        <v>4</v>
      </c>
      <c r="Y19" s="68"/>
      <c r="Z19" s="49"/>
      <c r="AA19" s="74">
        <f>AA5*$B$19</f>
        <v>4</v>
      </c>
      <c r="AB19" s="68"/>
      <c r="AC19" s="49"/>
      <c r="AD19" s="74">
        <f>AD5*$B$19</f>
        <v>3</v>
      </c>
      <c r="AE19" s="68"/>
      <c r="AF19" s="49"/>
      <c r="AG19" s="74">
        <f>AG5*$B$19</f>
        <v>3</v>
      </c>
      <c r="AH19" s="68"/>
      <c r="AI19" s="49"/>
      <c r="AJ19" s="74">
        <f>AJ5*$B$19</f>
        <v>3</v>
      </c>
      <c r="AK19" s="68"/>
      <c r="AL19" s="49"/>
      <c r="AM19" s="69">
        <f t="shared" ref="AM19:AN19" si="24">SUM(C19+F19+I19+L19+O19+R19+U19+X19+AA19+AD19+AG19+AJ19)</f>
        <v>24</v>
      </c>
      <c r="AN19" s="69">
        <f t="shared" si="24"/>
        <v>0</v>
      </c>
    </row>
    <row r="20" spans="1:40" ht="15.75" customHeight="1">
      <c r="A20" s="47" t="s">
        <v>109</v>
      </c>
      <c r="B20" s="73">
        <v>0.1</v>
      </c>
      <c r="C20" s="74">
        <f t="shared" si="22"/>
        <v>0</v>
      </c>
      <c r="D20" s="68"/>
      <c r="E20" s="43"/>
      <c r="F20" s="74">
        <f>F6*$B$20</f>
        <v>0</v>
      </c>
      <c r="G20" s="68"/>
      <c r="H20" s="43"/>
      <c r="I20" s="74">
        <f>I6*$B$20</f>
        <v>0</v>
      </c>
      <c r="J20" s="68"/>
      <c r="K20" s="43"/>
      <c r="L20" s="74">
        <f>L6*$B$20</f>
        <v>0.5</v>
      </c>
      <c r="M20" s="68"/>
      <c r="N20" s="43"/>
      <c r="O20" s="74">
        <f>O6*$B$20</f>
        <v>0.5</v>
      </c>
      <c r="P20" s="68"/>
      <c r="Q20" s="43"/>
      <c r="R20" s="74">
        <f>R6*$B$20</f>
        <v>0.5</v>
      </c>
      <c r="S20" s="68"/>
      <c r="T20" s="43"/>
      <c r="U20" s="74">
        <f>U6*$B$20</f>
        <v>6</v>
      </c>
      <c r="V20" s="68"/>
      <c r="W20" s="43"/>
      <c r="X20" s="74">
        <f>X6*$B$20</f>
        <v>6</v>
      </c>
      <c r="Y20" s="68"/>
      <c r="Z20" s="43"/>
      <c r="AA20" s="74">
        <f>AA6*$B$20</f>
        <v>6</v>
      </c>
      <c r="AB20" s="68"/>
      <c r="AC20" s="43"/>
      <c r="AD20" s="74">
        <f>AD6*$B$20</f>
        <v>5.5</v>
      </c>
      <c r="AE20" s="68"/>
      <c r="AF20" s="43"/>
      <c r="AG20" s="74">
        <f>AG6*$B$20</f>
        <v>5.5</v>
      </c>
      <c r="AH20" s="68"/>
      <c r="AI20" s="43"/>
      <c r="AJ20" s="74">
        <f>AJ6*$B$20</f>
        <v>5.5</v>
      </c>
      <c r="AK20" s="68"/>
      <c r="AL20" s="43"/>
      <c r="AM20" s="69">
        <f t="shared" ref="AM20:AN20" si="25">SUM(C20+F20+I20+L20+O20+R20+U20+X20+AA20+AD20+AG20+AJ20)</f>
        <v>36</v>
      </c>
      <c r="AN20" s="69">
        <f t="shared" si="25"/>
        <v>0</v>
      </c>
    </row>
    <row r="21" spans="1:40" ht="15.75" customHeight="1">
      <c r="A21" s="70" t="s">
        <v>110</v>
      </c>
      <c r="B21" s="73">
        <v>0.25</v>
      </c>
      <c r="C21" s="74">
        <f t="shared" si="22"/>
        <v>0</v>
      </c>
      <c r="F21" s="74">
        <f>F7*$B$21</f>
        <v>0</v>
      </c>
      <c r="I21" s="74">
        <f>I7*$B$21</f>
        <v>0</v>
      </c>
      <c r="L21" s="74">
        <f>L7*$B$21</f>
        <v>4</v>
      </c>
      <c r="O21" s="74">
        <f>O7*$B$21</f>
        <v>4</v>
      </c>
      <c r="R21" s="74">
        <f>R7*$B$21</f>
        <v>4</v>
      </c>
      <c r="U21" s="74">
        <f>U7*$B$21</f>
        <v>25</v>
      </c>
      <c r="X21" s="74">
        <f>X7*$B$21</f>
        <v>25</v>
      </c>
      <c r="AA21" s="74">
        <f>AA7*$B$21</f>
        <v>25</v>
      </c>
      <c r="AD21" s="74">
        <f>AD7*$B$21</f>
        <v>23.75</v>
      </c>
      <c r="AG21" s="74">
        <f>AG7*$B$21</f>
        <v>23.75</v>
      </c>
      <c r="AJ21" s="74">
        <f>AJ7*$B$21</f>
        <v>23.75</v>
      </c>
      <c r="AM21" s="69">
        <f t="shared" ref="AM21:AN21" si="26">SUM(C21+F21+I21+L21+O21+R21+U21+X21+AA21+AD21+AG21+AJ21)</f>
        <v>158.25</v>
      </c>
      <c r="AN21" s="69">
        <f t="shared" si="26"/>
        <v>0</v>
      </c>
    </row>
    <row r="22" spans="1:40" ht="15.75" customHeight="1">
      <c r="A22" s="47" t="s">
        <v>111</v>
      </c>
      <c r="B22" s="73">
        <v>0.01</v>
      </c>
      <c r="C22" s="74">
        <f t="shared" si="22"/>
        <v>0</v>
      </c>
      <c r="D22" s="68"/>
      <c r="E22" s="43"/>
      <c r="F22" s="74">
        <f>F8*$B$22</f>
        <v>0</v>
      </c>
      <c r="G22" s="68"/>
      <c r="H22" s="43"/>
      <c r="I22" s="74">
        <f>I8*$B$22</f>
        <v>0</v>
      </c>
      <c r="J22" s="68"/>
      <c r="K22" s="43"/>
      <c r="L22" s="74">
        <f>L8*$B$22</f>
        <v>0</v>
      </c>
      <c r="M22" s="68"/>
      <c r="N22" s="43"/>
      <c r="O22" s="74">
        <f>O8*$B$22</f>
        <v>0</v>
      </c>
      <c r="P22" s="68"/>
      <c r="Q22" s="43"/>
      <c r="R22" s="74">
        <f>R8*$B$22</f>
        <v>0</v>
      </c>
      <c r="S22" s="68"/>
      <c r="T22" s="43"/>
      <c r="U22" s="74">
        <f>U8*$B$22</f>
        <v>0.2</v>
      </c>
      <c r="V22" s="68"/>
      <c r="W22" s="43"/>
      <c r="X22" s="74">
        <f>X8*$B$22</f>
        <v>0.2</v>
      </c>
      <c r="Y22" s="68"/>
      <c r="Z22" s="43"/>
      <c r="AA22" s="74">
        <f>AA8*$B$22</f>
        <v>0.2</v>
      </c>
      <c r="AB22" s="68"/>
      <c r="AC22" s="43"/>
      <c r="AD22" s="74">
        <f>AD8*$B$22</f>
        <v>0.2</v>
      </c>
      <c r="AE22" s="68"/>
      <c r="AF22" s="43"/>
      <c r="AG22" s="74">
        <f>AG8*$B$22</f>
        <v>0.2</v>
      </c>
      <c r="AH22" s="68"/>
      <c r="AI22" s="43"/>
      <c r="AJ22" s="74">
        <f>AJ8*$B$22</f>
        <v>0.2</v>
      </c>
      <c r="AK22" s="68"/>
      <c r="AL22" s="43"/>
      <c r="AM22" s="69">
        <f t="shared" ref="AM22:AN22" si="27">SUM(C22+F22+I22+L22+O22+R22+U22+X22+AA22+AD22+AG22+AJ22)</f>
        <v>1.2</v>
      </c>
      <c r="AN22" s="69">
        <f t="shared" si="27"/>
        <v>0</v>
      </c>
    </row>
    <row r="23" spans="1:40" ht="15.75" customHeight="1">
      <c r="A23" s="47" t="s">
        <v>112</v>
      </c>
      <c r="B23" s="73">
        <v>0.75</v>
      </c>
      <c r="C23" s="74">
        <f t="shared" si="22"/>
        <v>3</v>
      </c>
      <c r="D23" s="68"/>
      <c r="E23" s="56"/>
      <c r="F23" s="74">
        <f>F9*$B$23</f>
        <v>3</v>
      </c>
      <c r="G23" s="68"/>
      <c r="H23" s="56"/>
      <c r="I23" s="74">
        <f>I9*$B$23</f>
        <v>3</v>
      </c>
      <c r="J23" s="68"/>
      <c r="K23" s="56"/>
      <c r="L23" s="74">
        <f>L9*$B$23</f>
        <v>3.75</v>
      </c>
      <c r="M23" s="68"/>
      <c r="N23" s="56"/>
      <c r="O23" s="74">
        <f>O9*$B$23</f>
        <v>3.75</v>
      </c>
      <c r="P23" s="68"/>
      <c r="Q23" s="56"/>
      <c r="R23" s="74">
        <f>R9*$B$23</f>
        <v>3.75</v>
      </c>
      <c r="S23" s="68"/>
      <c r="T23" s="56"/>
      <c r="U23" s="74">
        <f>U9*$B$23</f>
        <v>18.75</v>
      </c>
      <c r="V23" s="68"/>
      <c r="W23" s="56"/>
      <c r="X23" s="74">
        <f>X9*$B$23</f>
        <v>18.75</v>
      </c>
      <c r="Y23" s="68"/>
      <c r="Z23" s="56"/>
      <c r="AA23" s="74">
        <f>AA9*$B$23</f>
        <v>18.75</v>
      </c>
      <c r="AB23" s="68"/>
      <c r="AC23" s="56"/>
      <c r="AD23" s="74">
        <f>AD9*$B$23</f>
        <v>15</v>
      </c>
      <c r="AE23" s="68"/>
      <c r="AF23" s="56"/>
      <c r="AG23" s="74">
        <f>AG9*$B$23</f>
        <v>15</v>
      </c>
      <c r="AH23" s="68"/>
      <c r="AI23" s="56"/>
      <c r="AJ23" s="74">
        <f>AJ9*$B$23</f>
        <v>15</v>
      </c>
      <c r="AK23" s="68"/>
      <c r="AL23" s="56"/>
      <c r="AM23" s="69">
        <f t="shared" ref="AM23:AN23" si="28">SUM(C23+F23+I23+L23+O23+R23+U23+X23+AA23+AD23+AG23+AJ23)</f>
        <v>121.5</v>
      </c>
      <c r="AN23" s="69">
        <f t="shared" si="28"/>
        <v>0</v>
      </c>
    </row>
    <row r="24" spans="1:40" ht="15.75" customHeight="1">
      <c r="A24" s="47" t="s">
        <v>113</v>
      </c>
      <c r="B24" s="73">
        <v>0.01</v>
      </c>
      <c r="C24" s="74">
        <f t="shared" si="22"/>
        <v>0</v>
      </c>
      <c r="D24" s="68"/>
      <c r="E24" s="56"/>
      <c r="F24" s="74">
        <f>F10*$B$24</f>
        <v>0</v>
      </c>
      <c r="G24" s="68"/>
      <c r="H24" s="56"/>
      <c r="I24" s="74">
        <f>I10*$B$24</f>
        <v>2</v>
      </c>
      <c r="J24" s="68"/>
      <c r="K24" s="56"/>
      <c r="L24" s="74">
        <f>L10*$B$24</f>
        <v>0</v>
      </c>
      <c r="M24" s="68"/>
      <c r="N24" s="56"/>
      <c r="O24" s="74">
        <f>O10*$B$24</f>
        <v>0</v>
      </c>
      <c r="P24" s="68"/>
      <c r="Q24" s="56"/>
      <c r="R24" s="74">
        <f>R10*$B$24</f>
        <v>0</v>
      </c>
      <c r="S24" s="68"/>
      <c r="T24" s="56"/>
      <c r="U24" s="74">
        <f>U10*$B$24</f>
        <v>0</v>
      </c>
      <c r="V24" s="68"/>
      <c r="W24" s="56"/>
      <c r="X24" s="74">
        <f>X10*$B$24</f>
        <v>1</v>
      </c>
      <c r="Y24" s="68"/>
      <c r="Z24" s="56"/>
      <c r="AA24" s="74">
        <f>AA10*$B$24</f>
        <v>1</v>
      </c>
      <c r="AB24" s="68"/>
      <c r="AC24" s="56"/>
      <c r="AD24" s="74">
        <f>AD10*$B$24</f>
        <v>0</v>
      </c>
      <c r="AE24" s="68"/>
      <c r="AF24" s="56"/>
      <c r="AG24" s="74">
        <f>AG10*$B$24</f>
        <v>1</v>
      </c>
      <c r="AH24" s="68"/>
      <c r="AI24" s="56"/>
      <c r="AJ24" s="74">
        <f>AJ10*$B$24</f>
        <v>1</v>
      </c>
      <c r="AK24" s="68"/>
      <c r="AL24" s="56"/>
      <c r="AM24" s="69">
        <f t="shared" ref="AM24:AN24" si="29">SUM(C24+F24+I24+L24+O24+R24+U24+X24+AA24+AD24+AG24+AJ24)</f>
        <v>6</v>
      </c>
      <c r="AN24" s="69">
        <f t="shared" si="29"/>
        <v>0</v>
      </c>
    </row>
    <row r="25" spans="1:40" ht="15.75" customHeight="1">
      <c r="A25" s="47" t="s">
        <v>114</v>
      </c>
      <c r="B25" s="73">
        <v>0.03</v>
      </c>
      <c r="C25" s="74">
        <f t="shared" si="22"/>
        <v>0</v>
      </c>
      <c r="D25" s="68"/>
      <c r="E25" s="63"/>
      <c r="F25" s="74">
        <f>F11*$B$25</f>
        <v>0</v>
      </c>
      <c r="G25" s="68"/>
      <c r="H25" s="63"/>
      <c r="I25" s="74">
        <f>I11*$B$25</f>
        <v>0</v>
      </c>
      <c r="J25" s="68"/>
      <c r="K25" s="63"/>
      <c r="L25" s="74">
        <f>L11*$B$25</f>
        <v>0</v>
      </c>
      <c r="M25" s="68"/>
      <c r="N25" s="63"/>
      <c r="O25" s="74">
        <f>O11*$B$25</f>
        <v>0</v>
      </c>
      <c r="P25" s="68"/>
      <c r="Q25" s="63"/>
      <c r="R25" s="74">
        <f>R11*$B$25</f>
        <v>0</v>
      </c>
      <c r="S25" s="68"/>
      <c r="T25" s="63"/>
      <c r="U25" s="74">
        <f>U11*$B$25</f>
        <v>6</v>
      </c>
      <c r="V25" s="68"/>
      <c r="W25" s="63"/>
      <c r="X25" s="74">
        <f>X11*$B$25</f>
        <v>0</v>
      </c>
      <c r="Y25" s="68"/>
      <c r="Z25" s="63"/>
      <c r="AA25" s="74">
        <f>AA11*$B$25</f>
        <v>0</v>
      </c>
      <c r="AB25" s="68"/>
      <c r="AC25" s="63"/>
      <c r="AD25" s="74">
        <f>AD11*$B$25</f>
        <v>6</v>
      </c>
      <c r="AE25" s="68"/>
      <c r="AF25" s="63"/>
      <c r="AG25" s="74">
        <f>AG11*$B$25</f>
        <v>0</v>
      </c>
      <c r="AH25" s="68"/>
      <c r="AI25" s="63"/>
      <c r="AJ25" s="74">
        <f>AJ11*$B$25</f>
        <v>0</v>
      </c>
      <c r="AK25" s="68"/>
      <c r="AL25" s="63"/>
      <c r="AM25" s="69">
        <f t="shared" ref="AM25:AN25" si="30">SUM(C25+F25+I25+L25+O25+R25+U25+X25+AA25+AD25+AG25+AJ25)</f>
        <v>12</v>
      </c>
      <c r="AN25" s="69">
        <f t="shared" si="30"/>
        <v>0</v>
      </c>
    </row>
    <row r="26" spans="1:40" ht="15.75" customHeight="1">
      <c r="A26" s="47" t="s">
        <v>115</v>
      </c>
      <c r="B26" s="73">
        <v>0.75</v>
      </c>
      <c r="C26" s="74">
        <f t="shared" si="22"/>
        <v>3.75</v>
      </c>
      <c r="D26" s="68"/>
      <c r="E26" s="63"/>
      <c r="F26" s="74">
        <f>F12*$B$26</f>
        <v>3.75</v>
      </c>
      <c r="G26" s="68"/>
      <c r="H26" s="63"/>
      <c r="I26" s="74">
        <f>I12*$B$26</f>
        <v>3.75</v>
      </c>
      <c r="J26" s="68"/>
      <c r="K26" s="63"/>
      <c r="L26" s="74">
        <f>L12*$B$26</f>
        <v>3.75</v>
      </c>
      <c r="M26" s="68"/>
      <c r="N26" s="63"/>
      <c r="O26" s="74">
        <f>O12*$B$26</f>
        <v>3.75</v>
      </c>
      <c r="P26" s="68"/>
      <c r="Q26" s="63"/>
      <c r="R26" s="74">
        <f>R12*$B$26</f>
        <v>3.75</v>
      </c>
      <c r="S26" s="68"/>
      <c r="T26" s="63"/>
      <c r="U26" s="74">
        <f>U12*$B$26</f>
        <v>6</v>
      </c>
      <c r="V26" s="68"/>
      <c r="W26" s="63"/>
      <c r="X26" s="74">
        <f>X12*$B$26</f>
        <v>6</v>
      </c>
      <c r="Y26" s="68"/>
      <c r="Z26" s="63"/>
      <c r="AA26" s="74">
        <f>AA12*$B$26</f>
        <v>6</v>
      </c>
      <c r="AB26" s="68"/>
      <c r="AC26" s="63"/>
      <c r="AD26" s="74">
        <f>AD12*$B$26</f>
        <v>6</v>
      </c>
      <c r="AE26" s="68"/>
      <c r="AF26" s="63"/>
      <c r="AG26" s="74">
        <f>AG12*$B$26</f>
        <v>6</v>
      </c>
      <c r="AH26" s="68"/>
      <c r="AI26" s="63"/>
      <c r="AJ26" s="74">
        <f>AJ12*$B$26</f>
        <v>6</v>
      </c>
      <c r="AK26" s="68"/>
      <c r="AL26" s="63"/>
      <c r="AM26" s="69">
        <f t="shared" ref="AM26:AN26" si="31">SUM(C26+F26+I26+L26+O26+R26+U26+X26+AA26+AD26+AG26+AJ26)</f>
        <v>58.5</v>
      </c>
      <c r="AN26" s="69">
        <f t="shared" si="31"/>
        <v>0</v>
      </c>
    </row>
    <row r="27" spans="1:40" ht="15.75" customHeight="1">
      <c r="A27" s="42" t="s">
        <v>72</v>
      </c>
      <c r="B27" s="67"/>
      <c r="C27" s="75">
        <f t="shared" ref="C27:D27" si="32">SUM(C18:C26)</f>
        <v>8.25</v>
      </c>
      <c r="D27" s="72">
        <f t="shared" si="32"/>
        <v>0</v>
      </c>
      <c r="E27" s="49"/>
      <c r="F27" s="75">
        <f t="shared" ref="F27:G27" si="33">SUM(F18:F26)</f>
        <v>8.25</v>
      </c>
      <c r="G27" s="72">
        <f t="shared" si="33"/>
        <v>0</v>
      </c>
      <c r="H27" s="49"/>
      <c r="I27" s="75">
        <f t="shared" ref="I27:J27" si="34">SUM(I18:I26)</f>
        <v>10.25</v>
      </c>
      <c r="J27" s="72">
        <f t="shared" si="34"/>
        <v>0</v>
      </c>
      <c r="K27" s="49"/>
      <c r="L27" s="75">
        <f t="shared" ref="L27:M27" si="35">SUM(L18:L26)</f>
        <v>13.9</v>
      </c>
      <c r="M27" s="72">
        <f t="shared" si="35"/>
        <v>0</v>
      </c>
      <c r="N27" s="49"/>
      <c r="O27" s="75">
        <f t="shared" ref="O27:P27" si="36">SUM(O18:O26)</f>
        <v>13.9</v>
      </c>
      <c r="P27" s="72">
        <f t="shared" si="36"/>
        <v>0</v>
      </c>
      <c r="Q27" s="49"/>
      <c r="R27" s="75">
        <f t="shared" ref="R27:S27" si="37">SUM(R18:R26)</f>
        <v>13.9</v>
      </c>
      <c r="S27" s="72">
        <f t="shared" si="37"/>
        <v>0</v>
      </c>
      <c r="T27" s="49"/>
      <c r="U27" s="75">
        <f t="shared" ref="U27:V27" si="38">SUM(U18:U26)</f>
        <v>74.95</v>
      </c>
      <c r="V27" s="72">
        <f t="shared" si="38"/>
        <v>0</v>
      </c>
      <c r="W27" s="49"/>
      <c r="X27" s="75">
        <f t="shared" ref="X27:Y27" si="39">SUM(X18:X26)</f>
        <v>69.95</v>
      </c>
      <c r="Y27" s="72">
        <f t="shared" si="39"/>
        <v>0</v>
      </c>
      <c r="Z27" s="49"/>
      <c r="AA27" s="75">
        <f t="shared" ref="AA27:AB27" si="40">SUM(AA18:AA26)</f>
        <v>69.95</v>
      </c>
      <c r="AB27" s="72">
        <f t="shared" si="40"/>
        <v>0</v>
      </c>
      <c r="AC27" s="49"/>
      <c r="AD27" s="75">
        <f t="shared" ref="AD27:AE27" si="41">SUM(AD18:AD26)</f>
        <v>66.95</v>
      </c>
      <c r="AE27" s="72">
        <f t="shared" si="41"/>
        <v>0</v>
      </c>
      <c r="AF27" s="49"/>
      <c r="AG27" s="75">
        <f t="shared" ref="AG27:AH27" si="42">SUM(AG18:AG26)</f>
        <v>61.95</v>
      </c>
      <c r="AH27" s="72">
        <f t="shared" si="42"/>
        <v>0</v>
      </c>
      <c r="AI27" s="49"/>
      <c r="AJ27" s="75">
        <f t="shared" ref="AJ27:AK27" si="43">SUM(AJ18:AJ26)</f>
        <v>61.95</v>
      </c>
      <c r="AK27" s="72">
        <f t="shared" si="43"/>
        <v>0</v>
      </c>
      <c r="AL27" s="49"/>
      <c r="AM27" s="69">
        <f t="shared" ref="AM27:AN27" si="44">SUM(C27+F27+I27+L27+O27+R27+U27+X27+AA27+AD27+AG27+AJ27)</f>
        <v>474.15</v>
      </c>
      <c r="AN27" s="69">
        <f t="shared" si="44"/>
        <v>0</v>
      </c>
    </row>
    <row r="28" spans="1:40"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4"/>
    </row>
    <row r="29" spans="1:40" ht="15.75" customHeight="1">
      <c r="A29" s="42" t="s">
        <v>118</v>
      </c>
      <c r="B29" s="56"/>
      <c r="C29" s="44"/>
      <c r="D29" s="44"/>
      <c r="E29" s="43"/>
      <c r="F29" s="44"/>
      <c r="G29" s="44"/>
      <c r="H29" s="43"/>
      <c r="I29" s="44"/>
      <c r="J29" s="44"/>
      <c r="K29" s="43"/>
      <c r="L29" s="44"/>
      <c r="M29" s="44"/>
      <c r="N29" s="43"/>
      <c r="O29" s="44"/>
      <c r="P29" s="44"/>
      <c r="Q29" s="43"/>
      <c r="R29" s="44"/>
      <c r="S29" s="44"/>
      <c r="T29" s="43"/>
      <c r="U29" s="44"/>
      <c r="V29" s="44"/>
      <c r="W29" s="43"/>
      <c r="X29" s="44"/>
      <c r="Y29" s="44"/>
      <c r="Z29" s="43"/>
      <c r="AA29" s="44"/>
      <c r="AB29" s="44"/>
      <c r="AC29" s="43"/>
      <c r="AD29" s="44"/>
      <c r="AE29" s="44"/>
      <c r="AF29" s="43"/>
      <c r="AG29" s="44"/>
      <c r="AH29" s="44"/>
      <c r="AI29" s="43"/>
      <c r="AJ29" s="44"/>
      <c r="AK29" s="44"/>
      <c r="AL29" s="43"/>
      <c r="AM29" s="44"/>
      <c r="AN29" s="44"/>
    </row>
    <row r="30" spans="1:40" ht="15.75" customHeight="1">
      <c r="A30" s="45"/>
      <c r="B30" s="64"/>
      <c r="C30" s="95" t="s">
        <v>60</v>
      </c>
      <c r="D30" s="96"/>
      <c r="E30" s="63"/>
      <c r="F30" s="95" t="s">
        <v>61</v>
      </c>
      <c r="G30" s="96"/>
      <c r="H30" s="63"/>
      <c r="I30" s="95" t="s">
        <v>62</v>
      </c>
      <c r="J30" s="96"/>
      <c r="K30" s="63"/>
      <c r="L30" s="95" t="s">
        <v>63</v>
      </c>
      <c r="M30" s="96"/>
      <c r="N30" s="63"/>
      <c r="O30" s="95" t="s">
        <v>64</v>
      </c>
      <c r="P30" s="96"/>
      <c r="Q30" s="63"/>
      <c r="R30" s="95" t="s">
        <v>65</v>
      </c>
      <c r="S30" s="96"/>
      <c r="T30" s="63"/>
      <c r="U30" s="95" t="s">
        <v>66</v>
      </c>
      <c r="V30" s="96"/>
      <c r="W30" s="63"/>
      <c r="X30" s="95" t="s">
        <v>67</v>
      </c>
      <c r="Y30" s="96"/>
      <c r="Z30" s="63"/>
      <c r="AA30" s="95" t="s">
        <v>68</v>
      </c>
      <c r="AB30" s="96"/>
      <c r="AC30" s="63"/>
      <c r="AD30" s="95" t="s">
        <v>69</v>
      </c>
      <c r="AE30" s="96"/>
      <c r="AF30" s="63"/>
      <c r="AG30" s="95" t="s">
        <v>70</v>
      </c>
      <c r="AH30" s="96"/>
      <c r="AI30" s="63"/>
      <c r="AJ30" s="95" t="s">
        <v>71</v>
      </c>
      <c r="AK30" s="96"/>
      <c r="AL30" s="63"/>
      <c r="AM30" s="95" t="s">
        <v>72</v>
      </c>
      <c r="AN30" s="96"/>
    </row>
    <row r="31" spans="1:40" ht="15.75" customHeight="1">
      <c r="A31" s="45" t="s">
        <v>104</v>
      </c>
      <c r="B31" s="46" t="s">
        <v>119</v>
      </c>
      <c r="C31" s="65" t="s">
        <v>105</v>
      </c>
      <c r="D31" s="66" t="s">
        <v>106</v>
      </c>
      <c r="E31" s="43"/>
      <c r="F31" s="65" t="s">
        <v>105</v>
      </c>
      <c r="G31" s="66" t="s">
        <v>106</v>
      </c>
      <c r="H31" s="43"/>
      <c r="I31" s="65" t="s">
        <v>105</v>
      </c>
      <c r="J31" s="66" t="s">
        <v>106</v>
      </c>
      <c r="K31" s="43"/>
      <c r="L31" s="65" t="s">
        <v>105</v>
      </c>
      <c r="M31" s="66" t="s">
        <v>106</v>
      </c>
      <c r="N31" s="43"/>
      <c r="O31" s="65" t="s">
        <v>105</v>
      </c>
      <c r="P31" s="66" t="s">
        <v>106</v>
      </c>
      <c r="Q31" s="43"/>
      <c r="R31" s="65" t="s">
        <v>105</v>
      </c>
      <c r="S31" s="66" t="s">
        <v>106</v>
      </c>
      <c r="T31" s="43"/>
      <c r="U31" s="65" t="s">
        <v>105</v>
      </c>
      <c r="V31" s="66" t="s">
        <v>106</v>
      </c>
      <c r="W31" s="43"/>
      <c r="X31" s="65" t="s">
        <v>105</v>
      </c>
      <c r="Y31" s="66" t="s">
        <v>106</v>
      </c>
      <c r="Z31" s="43"/>
      <c r="AA31" s="65" t="s">
        <v>105</v>
      </c>
      <c r="AB31" s="66" t="s">
        <v>106</v>
      </c>
      <c r="AC31" s="43"/>
      <c r="AD31" s="65" t="s">
        <v>105</v>
      </c>
      <c r="AE31" s="66" t="s">
        <v>106</v>
      </c>
      <c r="AF31" s="43"/>
      <c r="AG31" s="65" t="s">
        <v>105</v>
      </c>
      <c r="AH31" s="66" t="s">
        <v>106</v>
      </c>
      <c r="AI31" s="43"/>
      <c r="AJ31" s="65" t="s">
        <v>105</v>
      </c>
      <c r="AK31" s="66" t="s">
        <v>106</v>
      </c>
      <c r="AL31" s="43"/>
      <c r="AM31" s="65" t="s">
        <v>105</v>
      </c>
      <c r="AN31" s="66" t="s">
        <v>106</v>
      </c>
    </row>
    <row r="32" spans="1:40" ht="15.75" customHeight="1">
      <c r="A32" s="47" t="s">
        <v>107</v>
      </c>
      <c r="B32" s="73">
        <v>0.5</v>
      </c>
      <c r="C32" s="74">
        <f t="shared" ref="C32:C40" si="45">C18*B32</f>
        <v>0.44999999999999996</v>
      </c>
      <c r="D32" s="68"/>
      <c r="E32" s="56"/>
      <c r="F32" s="74">
        <f>F18*$B$32</f>
        <v>0.44999999999999996</v>
      </c>
      <c r="G32" s="68"/>
      <c r="H32" s="56"/>
      <c r="I32" s="74">
        <f>I18*$B$32</f>
        <v>0.44999999999999996</v>
      </c>
      <c r="J32" s="68"/>
      <c r="K32" s="56"/>
      <c r="L32" s="74">
        <f>L18*$B$32</f>
        <v>0.75</v>
      </c>
      <c r="M32" s="68"/>
      <c r="N32" s="56"/>
      <c r="O32" s="74">
        <f>O18*$B$32</f>
        <v>0.75</v>
      </c>
      <c r="P32" s="68"/>
      <c r="Q32" s="56"/>
      <c r="R32" s="74">
        <f>R18*$B$32</f>
        <v>0.75</v>
      </c>
      <c r="S32" s="68"/>
      <c r="T32" s="56"/>
      <c r="U32" s="74">
        <f>U18*$B$32</f>
        <v>4.5</v>
      </c>
      <c r="V32" s="68"/>
      <c r="W32" s="56"/>
      <c r="X32" s="74">
        <f>X18*$B$32</f>
        <v>4.5</v>
      </c>
      <c r="Y32" s="68"/>
      <c r="Z32" s="56"/>
      <c r="AA32" s="74">
        <f>AA18*$B$32</f>
        <v>4.5</v>
      </c>
      <c r="AB32" s="68"/>
      <c r="AC32" s="56"/>
      <c r="AD32" s="74">
        <f>AD18*$B$32</f>
        <v>3.75</v>
      </c>
      <c r="AE32" s="68"/>
      <c r="AF32" s="56"/>
      <c r="AG32" s="74">
        <f>AG18*$B$32</f>
        <v>3.75</v>
      </c>
      <c r="AH32" s="68"/>
      <c r="AI32" s="56"/>
      <c r="AJ32" s="74">
        <f>AJ18*$B$32</f>
        <v>3.75</v>
      </c>
      <c r="AK32" s="68"/>
      <c r="AL32" s="56"/>
      <c r="AM32" s="69">
        <f t="shared" ref="AM32:AN32" si="46">SUM(C32+F32+I32+L32+O32+R32+U32+X32+AA32+AD32+AG32+AJ32)</f>
        <v>28.35</v>
      </c>
      <c r="AN32" s="69">
        <f t="shared" si="46"/>
        <v>0</v>
      </c>
    </row>
    <row r="33" spans="1:40" ht="15.75" customHeight="1">
      <c r="A33" s="47" t="s">
        <v>108</v>
      </c>
      <c r="B33" s="73">
        <v>0.5</v>
      </c>
      <c r="C33" s="74">
        <f t="shared" si="45"/>
        <v>0.30000000000000004</v>
      </c>
      <c r="D33" s="68"/>
      <c r="E33" s="56"/>
      <c r="F33" s="74">
        <f>F19*$B$33</f>
        <v>0.30000000000000004</v>
      </c>
      <c r="G33" s="68"/>
      <c r="H33" s="56"/>
      <c r="I33" s="74">
        <f>I19*$B$33</f>
        <v>0.30000000000000004</v>
      </c>
      <c r="J33" s="68"/>
      <c r="K33" s="56"/>
      <c r="L33" s="74">
        <f>L19*$B$33</f>
        <v>0.2</v>
      </c>
      <c r="M33" s="68"/>
      <c r="N33" s="56"/>
      <c r="O33" s="74">
        <f>O19*$B$33</f>
        <v>0.2</v>
      </c>
      <c r="P33" s="68"/>
      <c r="Q33" s="56"/>
      <c r="R33" s="74">
        <f>R19*$B$33</f>
        <v>0.2</v>
      </c>
      <c r="S33" s="68"/>
      <c r="T33" s="56"/>
      <c r="U33" s="74">
        <f>U19*$B$33</f>
        <v>2</v>
      </c>
      <c r="V33" s="68"/>
      <c r="W33" s="56"/>
      <c r="X33" s="74">
        <f>X19*$B$33</f>
        <v>2</v>
      </c>
      <c r="Y33" s="68"/>
      <c r="Z33" s="56"/>
      <c r="AA33" s="74">
        <f>AA19*$B$33</f>
        <v>2</v>
      </c>
      <c r="AB33" s="68"/>
      <c r="AC33" s="56"/>
      <c r="AD33" s="74">
        <f>AD19*$B$33</f>
        <v>1.5</v>
      </c>
      <c r="AE33" s="68"/>
      <c r="AF33" s="56"/>
      <c r="AG33" s="74">
        <f>AG19*$B$33</f>
        <v>1.5</v>
      </c>
      <c r="AH33" s="68"/>
      <c r="AI33" s="56"/>
      <c r="AJ33" s="74">
        <f>AJ19*$B$33</f>
        <v>1.5</v>
      </c>
      <c r="AK33" s="68"/>
      <c r="AL33" s="56"/>
      <c r="AM33" s="69">
        <f t="shared" ref="AM33:AN33" si="47">SUM(C33+F33+I33+L33+O33+R33+U33+X33+AA33+AD33+AG33+AJ33)</f>
        <v>12</v>
      </c>
      <c r="AN33" s="69">
        <f t="shared" si="47"/>
        <v>0</v>
      </c>
    </row>
    <row r="34" spans="1:40" ht="15.75" customHeight="1">
      <c r="A34" s="47" t="s">
        <v>109</v>
      </c>
      <c r="B34" s="73">
        <v>0.5</v>
      </c>
      <c r="C34" s="74">
        <f t="shared" si="45"/>
        <v>0</v>
      </c>
      <c r="D34" s="68"/>
      <c r="E34" s="49"/>
      <c r="F34" s="74">
        <f>F20*$B$34</f>
        <v>0</v>
      </c>
      <c r="G34" s="68"/>
      <c r="H34" s="49"/>
      <c r="I34" s="74">
        <f>I20*$B$34</f>
        <v>0</v>
      </c>
      <c r="J34" s="68"/>
      <c r="K34" s="49"/>
      <c r="L34" s="74">
        <f>L20*$B$34</f>
        <v>0.25</v>
      </c>
      <c r="M34" s="68"/>
      <c r="N34" s="49"/>
      <c r="O34" s="74">
        <f>O20*$B$34</f>
        <v>0.25</v>
      </c>
      <c r="P34" s="68"/>
      <c r="Q34" s="49"/>
      <c r="R34" s="74">
        <f>R20*$B$34</f>
        <v>0.25</v>
      </c>
      <c r="S34" s="68"/>
      <c r="T34" s="49"/>
      <c r="U34" s="74">
        <f>U20*$B$34</f>
        <v>3</v>
      </c>
      <c r="V34" s="68"/>
      <c r="W34" s="49"/>
      <c r="X34" s="74">
        <f>X20*$B$34</f>
        <v>3</v>
      </c>
      <c r="Y34" s="68"/>
      <c r="Z34" s="49"/>
      <c r="AA34" s="74">
        <f>AA20*$B$34</f>
        <v>3</v>
      </c>
      <c r="AB34" s="68"/>
      <c r="AC34" s="49"/>
      <c r="AD34" s="74">
        <f>AD20*$B$34</f>
        <v>2.75</v>
      </c>
      <c r="AE34" s="68"/>
      <c r="AF34" s="49"/>
      <c r="AG34" s="74">
        <f>AG20*$B$34</f>
        <v>2.75</v>
      </c>
      <c r="AH34" s="68"/>
      <c r="AI34" s="49"/>
      <c r="AJ34" s="74">
        <f>AJ20*$B$34</f>
        <v>2.75</v>
      </c>
      <c r="AK34" s="68"/>
      <c r="AL34" s="49"/>
      <c r="AM34" s="69">
        <f t="shared" ref="AM34:AN34" si="48">SUM(C34+F34+I34+L34+O34+R34+U34+X34+AA34+AD34+AG34+AJ34)</f>
        <v>18</v>
      </c>
      <c r="AN34" s="69">
        <f t="shared" si="48"/>
        <v>0</v>
      </c>
    </row>
    <row r="35" spans="1:40" ht="15.75" customHeight="1">
      <c r="A35" s="70" t="s">
        <v>110</v>
      </c>
      <c r="B35" s="73">
        <v>0.5</v>
      </c>
      <c r="C35" s="74">
        <f t="shared" si="45"/>
        <v>0</v>
      </c>
      <c r="F35" s="74">
        <f>F21*$B$35</f>
        <v>0</v>
      </c>
      <c r="I35" s="74">
        <f>I21*$B$35</f>
        <v>0</v>
      </c>
      <c r="L35" s="74">
        <f>L21*$B$35</f>
        <v>2</v>
      </c>
      <c r="O35" s="74">
        <f>O21*$B$35</f>
        <v>2</v>
      </c>
      <c r="R35" s="74">
        <f>R21*$B$35</f>
        <v>2</v>
      </c>
      <c r="U35" s="74">
        <f>U21*$B$35</f>
        <v>12.5</v>
      </c>
      <c r="X35" s="74">
        <f>X21*$B$35</f>
        <v>12.5</v>
      </c>
      <c r="AA35" s="74">
        <f>AA21*$B$35</f>
        <v>12.5</v>
      </c>
      <c r="AD35" s="74">
        <f>AD21*$B$35</f>
        <v>11.875</v>
      </c>
      <c r="AG35" s="74">
        <f>AG21*$B$35</f>
        <v>11.875</v>
      </c>
      <c r="AJ35" s="74">
        <f>AJ21*$B$35</f>
        <v>11.875</v>
      </c>
      <c r="AM35" s="69">
        <f t="shared" ref="AM35:AN35" si="49">SUM(C35+F35+I35+L35+O35+R35+U35+X35+AA35+AD35+AG35+AJ35)</f>
        <v>79.125</v>
      </c>
      <c r="AN35" s="69">
        <f t="shared" si="49"/>
        <v>0</v>
      </c>
    </row>
    <row r="36" spans="1:40" ht="15.75" customHeight="1">
      <c r="A36" s="47" t="s">
        <v>111</v>
      </c>
      <c r="B36" s="73">
        <v>0.5</v>
      </c>
      <c r="C36" s="74">
        <f t="shared" si="45"/>
        <v>0</v>
      </c>
      <c r="D36" s="68"/>
      <c r="E36" s="63"/>
      <c r="F36" s="74">
        <f>F22*$B$36</f>
        <v>0</v>
      </c>
      <c r="G36" s="68"/>
      <c r="H36" s="63"/>
      <c r="I36" s="74">
        <f>I22*$B$36</f>
        <v>0</v>
      </c>
      <c r="J36" s="68"/>
      <c r="K36" s="63"/>
      <c r="L36" s="74">
        <f>L22*$B$36</f>
        <v>0</v>
      </c>
      <c r="M36" s="68"/>
      <c r="N36" s="63"/>
      <c r="O36" s="74">
        <f>O22*$B$36</f>
        <v>0</v>
      </c>
      <c r="P36" s="68"/>
      <c r="Q36" s="63"/>
      <c r="R36" s="74">
        <f>R22*$B$36</f>
        <v>0</v>
      </c>
      <c r="S36" s="68"/>
      <c r="T36" s="63"/>
      <c r="U36" s="74">
        <f>U22*$B$36</f>
        <v>0.1</v>
      </c>
      <c r="V36" s="68"/>
      <c r="W36" s="63"/>
      <c r="X36" s="74">
        <f>X22*$B$36</f>
        <v>0.1</v>
      </c>
      <c r="Y36" s="68"/>
      <c r="Z36" s="63"/>
      <c r="AA36" s="74">
        <f>AA22*$B$36</f>
        <v>0.1</v>
      </c>
      <c r="AB36" s="68"/>
      <c r="AC36" s="63"/>
      <c r="AD36" s="74">
        <f>AD22*$B$36</f>
        <v>0.1</v>
      </c>
      <c r="AE36" s="68"/>
      <c r="AF36" s="63"/>
      <c r="AG36" s="74">
        <f>AG22*$B$36</f>
        <v>0.1</v>
      </c>
      <c r="AH36" s="68"/>
      <c r="AI36" s="63"/>
      <c r="AJ36" s="74">
        <f>AJ22*$B$36</f>
        <v>0.1</v>
      </c>
      <c r="AK36" s="68"/>
      <c r="AL36" s="63"/>
      <c r="AM36" s="69">
        <f t="shared" ref="AM36:AN36" si="50">SUM(C36+F36+I36+L36+O36+R36+U36+X36+AA36+AD36+AG36+AJ36)</f>
        <v>0.6</v>
      </c>
      <c r="AN36" s="69">
        <f t="shared" si="50"/>
        <v>0</v>
      </c>
    </row>
    <row r="37" spans="1:40" ht="15.75" customHeight="1">
      <c r="A37" s="47" t="s">
        <v>112</v>
      </c>
      <c r="B37" s="73">
        <v>0.5</v>
      </c>
      <c r="C37" s="74">
        <f t="shared" si="45"/>
        <v>1.5</v>
      </c>
      <c r="D37" s="68"/>
      <c r="E37" s="43"/>
      <c r="F37" s="74">
        <f>F23*$B$37</f>
        <v>1.5</v>
      </c>
      <c r="G37" s="68"/>
      <c r="H37" s="43"/>
      <c r="I37" s="74">
        <f>I23*$B$37</f>
        <v>1.5</v>
      </c>
      <c r="J37" s="68"/>
      <c r="K37" s="43"/>
      <c r="L37" s="74">
        <f>L23*$B$37</f>
        <v>1.875</v>
      </c>
      <c r="M37" s="68"/>
      <c r="N37" s="43"/>
      <c r="O37" s="74">
        <f>O23*$B$37</f>
        <v>1.875</v>
      </c>
      <c r="P37" s="68"/>
      <c r="Q37" s="43"/>
      <c r="R37" s="74">
        <f>R23*$B$37</f>
        <v>1.875</v>
      </c>
      <c r="S37" s="68"/>
      <c r="T37" s="43"/>
      <c r="U37" s="74">
        <f>U23*$B$37</f>
        <v>9.375</v>
      </c>
      <c r="V37" s="68"/>
      <c r="W37" s="43"/>
      <c r="X37" s="74">
        <f>X23*$B$37</f>
        <v>9.375</v>
      </c>
      <c r="Y37" s="68"/>
      <c r="Z37" s="43"/>
      <c r="AA37" s="74">
        <f>AA23*$B$37</f>
        <v>9.375</v>
      </c>
      <c r="AB37" s="68"/>
      <c r="AC37" s="43"/>
      <c r="AD37" s="74">
        <f>AD23*$B$37</f>
        <v>7.5</v>
      </c>
      <c r="AE37" s="68"/>
      <c r="AF37" s="43"/>
      <c r="AG37" s="74">
        <f>AG23*$B$37</f>
        <v>7.5</v>
      </c>
      <c r="AH37" s="68"/>
      <c r="AI37" s="43"/>
      <c r="AJ37" s="74">
        <f>AJ23*$B$37</f>
        <v>7.5</v>
      </c>
      <c r="AK37" s="68"/>
      <c r="AL37" s="43"/>
      <c r="AM37" s="69">
        <f t="shared" ref="AM37:AN37" si="51">SUM(C37+F37+I37+L37+O37+R37+U37+X37+AA37+AD37+AG37+AJ37)</f>
        <v>60.75</v>
      </c>
      <c r="AN37" s="69">
        <f t="shared" si="51"/>
        <v>0</v>
      </c>
    </row>
    <row r="38" spans="1:40" ht="15.75" customHeight="1">
      <c r="A38" s="47" t="s">
        <v>113</v>
      </c>
      <c r="B38" s="73">
        <v>0.5</v>
      </c>
      <c r="C38" s="74">
        <f t="shared" si="45"/>
        <v>0</v>
      </c>
      <c r="D38" s="68"/>
      <c r="E38" s="43"/>
      <c r="F38" s="74">
        <f>F24*$B$38</f>
        <v>0</v>
      </c>
      <c r="G38" s="68"/>
      <c r="H38" s="43"/>
      <c r="I38" s="74">
        <f>I24*$B$38</f>
        <v>1</v>
      </c>
      <c r="J38" s="68"/>
      <c r="K38" s="43"/>
      <c r="L38" s="74">
        <f>L24*$B$38</f>
        <v>0</v>
      </c>
      <c r="M38" s="68"/>
      <c r="N38" s="43"/>
      <c r="O38" s="74">
        <f>O24*$B$38</f>
        <v>0</v>
      </c>
      <c r="P38" s="68"/>
      <c r="Q38" s="43"/>
      <c r="R38" s="74">
        <f>R24*$B$38</f>
        <v>0</v>
      </c>
      <c r="S38" s="68"/>
      <c r="T38" s="43"/>
      <c r="U38" s="74">
        <f>U24*$B$38</f>
        <v>0</v>
      </c>
      <c r="V38" s="68"/>
      <c r="W38" s="43"/>
      <c r="X38" s="74">
        <f>X24*$B$38</f>
        <v>0.5</v>
      </c>
      <c r="Y38" s="68"/>
      <c r="Z38" s="43"/>
      <c r="AA38" s="74">
        <f>AA24*$B$38</f>
        <v>0.5</v>
      </c>
      <c r="AB38" s="68"/>
      <c r="AC38" s="43"/>
      <c r="AD38" s="74">
        <f>AD24*$B$38</f>
        <v>0</v>
      </c>
      <c r="AE38" s="68"/>
      <c r="AF38" s="43"/>
      <c r="AG38" s="74">
        <f>AG24*$B$38</f>
        <v>0.5</v>
      </c>
      <c r="AH38" s="68"/>
      <c r="AI38" s="43"/>
      <c r="AJ38" s="74">
        <f>AJ24*$B$38</f>
        <v>0.5</v>
      </c>
      <c r="AK38" s="68"/>
      <c r="AL38" s="43"/>
      <c r="AM38" s="69">
        <f t="shared" ref="AM38:AN38" si="52">SUM(C38+F38+I38+L38+O38+R38+U38+X38+AA38+AD38+AG38+AJ38)</f>
        <v>3</v>
      </c>
      <c r="AN38" s="69">
        <f t="shared" si="52"/>
        <v>0</v>
      </c>
    </row>
    <row r="39" spans="1:40" ht="15.75" customHeight="1">
      <c r="A39" s="47" t="s">
        <v>114</v>
      </c>
      <c r="B39" s="73">
        <v>0.5</v>
      </c>
      <c r="C39" s="74">
        <f t="shared" si="45"/>
        <v>0</v>
      </c>
      <c r="D39" s="68"/>
      <c r="E39" s="49"/>
      <c r="F39" s="74">
        <f>F25*$B$39</f>
        <v>0</v>
      </c>
      <c r="G39" s="68"/>
      <c r="H39" s="49"/>
      <c r="I39" s="74">
        <f>I25*$B$39</f>
        <v>0</v>
      </c>
      <c r="J39" s="68"/>
      <c r="K39" s="49"/>
      <c r="L39" s="74">
        <f>L25*$B$39</f>
        <v>0</v>
      </c>
      <c r="M39" s="68"/>
      <c r="N39" s="49"/>
      <c r="O39" s="74">
        <f>O25*$B$39</f>
        <v>0</v>
      </c>
      <c r="P39" s="68"/>
      <c r="Q39" s="49"/>
      <c r="R39" s="74">
        <f>R25*$B$39</f>
        <v>0</v>
      </c>
      <c r="S39" s="68"/>
      <c r="T39" s="49"/>
      <c r="U39" s="74">
        <f>U25*$B$39</f>
        <v>3</v>
      </c>
      <c r="V39" s="68"/>
      <c r="W39" s="49"/>
      <c r="X39" s="74">
        <f>X25*$B$39</f>
        <v>0</v>
      </c>
      <c r="Y39" s="68"/>
      <c r="Z39" s="49"/>
      <c r="AA39" s="74">
        <f>AA25*$B$39</f>
        <v>0</v>
      </c>
      <c r="AB39" s="68"/>
      <c r="AC39" s="49"/>
      <c r="AD39" s="74">
        <f>AD25*$B$39</f>
        <v>3</v>
      </c>
      <c r="AE39" s="68"/>
      <c r="AF39" s="49"/>
      <c r="AG39" s="74">
        <f>AG25*$B$39</f>
        <v>0</v>
      </c>
      <c r="AH39" s="68"/>
      <c r="AI39" s="49"/>
      <c r="AJ39" s="74">
        <f>AJ25*$B$39</f>
        <v>0</v>
      </c>
      <c r="AK39" s="68"/>
      <c r="AL39" s="49"/>
      <c r="AM39" s="69">
        <f t="shared" ref="AM39:AN39" si="53">SUM(C39+F39+I39+L39+O39+R39+U39+X39+AA39+AD39+AG39+AJ39)</f>
        <v>6</v>
      </c>
      <c r="AN39" s="69">
        <f t="shared" si="53"/>
        <v>0</v>
      </c>
    </row>
    <row r="40" spans="1:40" ht="15.75" customHeight="1">
      <c r="A40" s="47" t="s">
        <v>115</v>
      </c>
      <c r="B40" s="73">
        <v>0.5</v>
      </c>
      <c r="C40" s="74">
        <f t="shared" si="45"/>
        <v>1.875</v>
      </c>
      <c r="D40" s="68"/>
      <c r="E40" s="49"/>
      <c r="F40" s="74">
        <f>F26*$B$40</f>
        <v>1.875</v>
      </c>
      <c r="G40" s="68"/>
      <c r="H40" s="49"/>
      <c r="I40" s="74">
        <f>I26*$B$40</f>
        <v>1.875</v>
      </c>
      <c r="J40" s="68"/>
      <c r="K40" s="49"/>
      <c r="L40" s="74">
        <f>L26*$B$40</f>
        <v>1.875</v>
      </c>
      <c r="M40" s="68"/>
      <c r="N40" s="49"/>
      <c r="O40" s="74">
        <f>O26*$B$40</f>
        <v>1.875</v>
      </c>
      <c r="P40" s="68"/>
      <c r="Q40" s="49"/>
      <c r="R40" s="74">
        <f>R26*$B$40</f>
        <v>1.875</v>
      </c>
      <c r="S40" s="68"/>
      <c r="T40" s="49"/>
      <c r="U40" s="74">
        <f>U26*$B$40</f>
        <v>3</v>
      </c>
      <c r="V40" s="68"/>
      <c r="W40" s="49"/>
      <c r="X40" s="74">
        <f>X26*$B$40</f>
        <v>3</v>
      </c>
      <c r="Y40" s="68"/>
      <c r="Z40" s="49"/>
      <c r="AA40" s="74">
        <f>AA26*$B$40</f>
        <v>3</v>
      </c>
      <c r="AB40" s="68"/>
      <c r="AC40" s="49"/>
      <c r="AD40" s="74">
        <f>AD26*$B$40</f>
        <v>3</v>
      </c>
      <c r="AE40" s="68"/>
      <c r="AF40" s="49"/>
      <c r="AG40" s="74">
        <f>AG26*$B$40</f>
        <v>3</v>
      </c>
      <c r="AH40" s="68"/>
      <c r="AI40" s="49"/>
      <c r="AJ40" s="74">
        <f>AJ26*$B$40</f>
        <v>3</v>
      </c>
      <c r="AK40" s="68"/>
      <c r="AL40" s="49"/>
      <c r="AM40" s="69">
        <f t="shared" ref="AM40:AN40" si="54">SUM(C40+F40+I40+L40+O40+R40+U40+X40+AA40+AD40+AG40+AJ40)</f>
        <v>29.25</v>
      </c>
      <c r="AN40" s="69">
        <f t="shared" si="54"/>
        <v>0</v>
      </c>
    </row>
    <row r="41" spans="1:40" ht="15.75" customHeight="1">
      <c r="A41" s="42" t="s">
        <v>72</v>
      </c>
      <c r="B41" s="67"/>
      <c r="C41" s="75">
        <f t="shared" ref="C41:D41" si="55">SUM(C32:C40)</f>
        <v>4.125</v>
      </c>
      <c r="D41" s="72">
        <f t="shared" si="55"/>
        <v>0</v>
      </c>
      <c r="E41" s="56"/>
      <c r="F41" s="75">
        <f t="shared" ref="F41:G41" si="56">SUM(F32:F40)</f>
        <v>4.125</v>
      </c>
      <c r="G41" s="72">
        <f t="shared" si="56"/>
        <v>0</v>
      </c>
      <c r="H41" s="56"/>
      <c r="I41" s="75">
        <f t="shared" ref="I41:J41" si="57">SUM(I32:I40)</f>
        <v>5.125</v>
      </c>
      <c r="J41" s="72">
        <f t="shared" si="57"/>
        <v>0</v>
      </c>
      <c r="K41" s="56"/>
      <c r="L41" s="75">
        <f t="shared" ref="L41:M41" si="58">SUM(L32:L40)</f>
        <v>6.95</v>
      </c>
      <c r="M41" s="72">
        <f t="shared" si="58"/>
        <v>0</v>
      </c>
      <c r="N41" s="56"/>
      <c r="O41" s="75">
        <f t="shared" ref="O41:P41" si="59">SUM(O32:O40)</f>
        <v>6.95</v>
      </c>
      <c r="P41" s="72">
        <f t="shared" si="59"/>
        <v>0</v>
      </c>
      <c r="Q41" s="56"/>
      <c r="R41" s="75">
        <f t="shared" ref="R41:S41" si="60">SUM(R32:R40)</f>
        <v>6.95</v>
      </c>
      <c r="S41" s="72">
        <f t="shared" si="60"/>
        <v>0</v>
      </c>
      <c r="T41" s="56"/>
      <c r="U41" s="75">
        <f t="shared" ref="U41:V41" si="61">SUM(U32:U40)</f>
        <v>37.475000000000001</v>
      </c>
      <c r="V41" s="72">
        <f t="shared" si="61"/>
        <v>0</v>
      </c>
      <c r="W41" s="56"/>
      <c r="X41" s="75">
        <f t="shared" ref="X41:Y41" si="62">SUM(X32:X40)</f>
        <v>34.975000000000001</v>
      </c>
      <c r="Y41" s="72">
        <f t="shared" si="62"/>
        <v>0</v>
      </c>
      <c r="Z41" s="56"/>
      <c r="AA41" s="75">
        <f t="shared" ref="AA41:AB41" si="63">SUM(AA32:AA40)</f>
        <v>34.975000000000001</v>
      </c>
      <c r="AB41" s="72">
        <f t="shared" si="63"/>
        <v>0</v>
      </c>
      <c r="AC41" s="56"/>
      <c r="AD41" s="75">
        <f t="shared" ref="AD41:AE41" si="64">SUM(AD32:AD40)</f>
        <v>33.475000000000001</v>
      </c>
      <c r="AE41" s="72">
        <f t="shared" si="64"/>
        <v>0</v>
      </c>
      <c r="AF41" s="56"/>
      <c r="AG41" s="75">
        <f t="shared" ref="AG41:AH41" si="65">SUM(AG32:AG40)</f>
        <v>30.975000000000001</v>
      </c>
      <c r="AH41" s="72">
        <f t="shared" si="65"/>
        <v>0</v>
      </c>
      <c r="AI41" s="56"/>
      <c r="AJ41" s="75">
        <f t="shared" ref="AJ41:AK41" si="66">SUM(AJ32:AJ40)</f>
        <v>30.975000000000001</v>
      </c>
      <c r="AK41" s="72">
        <f t="shared" si="66"/>
        <v>0</v>
      </c>
      <c r="AL41" s="56"/>
      <c r="AM41" s="69">
        <f t="shared" ref="AM41:AN41" si="67">SUM(C41+F41+I41+L41+O41+R41+U41+X41+AA41+AD41+AG41+AJ41)</f>
        <v>237.07499999999999</v>
      </c>
      <c r="AN41" s="69">
        <f t="shared" si="67"/>
        <v>0</v>
      </c>
    </row>
    <row r="42" spans="1:40"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4"/>
    </row>
    <row r="43" spans="1:40" ht="15.75" customHeight="1">
      <c r="A43" s="42" t="s">
        <v>101</v>
      </c>
      <c r="B43" s="56"/>
      <c r="C43" s="44"/>
      <c r="D43" s="44"/>
      <c r="E43" s="49"/>
      <c r="F43" s="44"/>
      <c r="G43" s="44"/>
      <c r="H43" s="49"/>
      <c r="I43" s="44"/>
      <c r="J43" s="44"/>
      <c r="K43" s="49"/>
      <c r="L43" s="44"/>
      <c r="M43" s="44"/>
      <c r="N43" s="49"/>
      <c r="O43" s="44"/>
      <c r="P43" s="44"/>
      <c r="Q43" s="49"/>
      <c r="R43" s="44"/>
      <c r="S43" s="44"/>
      <c r="T43" s="49"/>
      <c r="U43" s="44"/>
      <c r="V43" s="44"/>
      <c r="W43" s="49"/>
      <c r="X43" s="44"/>
      <c r="Y43" s="44"/>
      <c r="Z43" s="49"/>
      <c r="AA43" s="44"/>
      <c r="AB43" s="44"/>
      <c r="AC43" s="49"/>
      <c r="AD43" s="44"/>
      <c r="AE43" s="44"/>
      <c r="AF43" s="49"/>
      <c r="AG43" s="44"/>
      <c r="AH43" s="44"/>
      <c r="AI43" s="49"/>
      <c r="AJ43" s="44"/>
      <c r="AK43" s="44"/>
      <c r="AL43" s="49"/>
      <c r="AM43" s="44"/>
      <c r="AN43" s="44"/>
    </row>
    <row r="44" spans="1:40" ht="15.75" customHeight="1">
      <c r="A44" s="45"/>
      <c r="B44" s="64"/>
      <c r="C44" s="95" t="s">
        <v>60</v>
      </c>
      <c r="D44" s="96"/>
      <c r="E44" s="43"/>
      <c r="F44" s="95" t="s">
        <v>61</v>
      </c>
      <c r="G44" s="96"/>
      <c r="H44" s="43"/>
      <c r="I44" s="95" t="s">
        <v>62</v>
      </c>
      <c r="J44" s="96"/>
      <c r="K44" s="43"/>
      <c r="L44" s="95" t="s">
        <v>63</v>
      </c>
      <c r="M44" s="96"/>
      <c r="N44" s="43"/>
      <c r="O44" s="95" t="s">
        <v>64</v>
      </c>
      <c r="P44" s="96"/>
      <c r="Q44" s="43"/>
      <c r="R44" s="95" t="s">
        <v>65</v>
      </c>
      <c r="S44" s="96"/>
      <c r="T44" s="43"/>
      <c r="U44" s="95" t="s">
        <v>66</v>
      </c>
      <c r="V44" s="96"/>
      <c r="W44" s="43"/>
      <c r="X44" s="95" t="s">
        <v>67</v>
      </c>
      <c r="Y44" s="96"/>
      <c r="Z44" s="43"/>
      <c r="AA44" s="95" t="s">
        <v>68</v>
      </c>
      <c r="AB44" s="96"/>
      <c r="AC44" s="43"/>
      <c r="AD44" s="95" t="s">
        <v>69</v>
      </c>
      <c r="AE44" s="96"/>
      <c r="AF44" s="43"/>
      <c r="AG44" s="95" t="s">
        <v>70</v>
      </c>
      <c r="AH44" s="96"/>
      <c r="AI44" s="43"/>
      <c r="AJ44" s="95" t="s">
        <v>71</v>
      </c>
      <c r="AK44" s="96"/>
      <c r="AL44" s="43"/>
      <c r="AM44" s="95" t="s">
        <v>72</v>
      </c>
      <c r="AN44" s="96"/>
    </row>
    <row r="45" spans="1:40" ht="15.75" customHeight="1">
      <c r="A45" s="45" t="s">
        <v>104</v>
      </c>
      <c r="B45" s="46" t="s">
        <v>120</v>
      </c>
      <c r="C45" s="65" t="s">
        <v>105</v>
      </c>
      <c r="D45" s="66" t="s">
        <v>106</v>
      </c>
      <c r="E45" s="44"/>
      <c r="F45" s="65" t="s">
        <v>105</v>
      </c>
      <c r="G45" s="66" t="s">
        <v>106</v>
      </c>
      <c r="H45" s="44"/>
      <c r="I45" s="65" t="s">
        <v>105</v>
      </c>
      <c r="J45" s="66" t="s">
        <v>106</v>
      </c>
      <c r="K45" s="44"/>
      <c r="L45" s="65" t="s">
        <v>105</v>
      </c>
      <c r="M45" s="66" t="s">
        <v>106</v>
      </c>
      <c r="N45" s="44"/>
      <c r="O45" s="65" t="s">
        <v>105</v>
      </c>
      <c r="P45" s="66" t="s">
        <v>106</v>
      </c>
      <c r="Q45" s="44"/>
      <c r="R45" s="65" t="s">
        <v>105</v>
      </c>
      <c r="S45" s="66" t="s">
        <v>106</v>
      </c>
      <c r="T45" s="44"/>
      <c r="U45" s="65" t="s">
        <v>105</v>
      </c>
      <c r="V45" s="66" t="s">
        <v>106</v>
      </c>
      <c r="W45" s="44"/>
      <c r="X45" s="65" t="s">
        <v>105</v>
      </c>
      <c r="Y45" s="66" t="s">
        <v>106</v>
      </c>
      <c r="Z45" s="44"/>
      <c r="AA45" s="65" t="s">
        <v>105</v>
      </c>
      <c r="AB45" s="66" t="s">
        <v>106</v>
      </c>
      <c r="AC45" s="44"/>
      <c r="AD45" s="65" t="s">
        <v>105</v>
      </c>
      <c r="AE45" s="66" t="s">
        <v>106</v>
      </c>
      <c r="AF45" s="44"/>
      <c r="AG45" s="65" t="s">
        <v>105</v>
      </c>
      <c r="AH45" s="66" t="s">
        <v>106</v>
      </c>
      <c r="AI45" s="44"/>
      <c r="AJ45" s="65" t="s">
        <v>105</v>
      </c>
      <c r="AK45" s="66" t="s">
        <v>106</v>
      </c>
      <c r="AL45" s="44"/>
      <c r="AM45" s="65" t="s">
        <v>105</v>
      </c>
      <c r="AN45" s="66" t="s">
        <v>106</v>
      </c>
    </row>
    <row r="46" spans="1:40" ht="15.75" customHeight="1">
      <c r="A46" s="47" t="s">
        <v>107</v>
      </c>
      <c r="B46" s="73">
        <v>0.33</v>
      </c>
      <c r="C46" s="74">
        <f t="shared" ref="C46:C54" si="68">C32*B46</f>
        <v>0.14849999999999999</v>
      </c>
      <c r="D46" s="68"/>
      <c r="E46" s="44"/>
      <c r="F46" s="74">
        <f>F32*$B$46</f>
        <v>0.14849999999999999</v>
      </c>
      <c r="G46" s="68"/>
      <c r="H46" s="44"/>
      <c r="I46" s="74">
        <f>I32*$B$46</f>
        <v>0.14849999999999999</v>
      </c>
      <c r="J46" s="68"/>
      <c r="K46" s="44"/>
      <c r="L46" s="74">
        <f>L32*$B$46</f>
        <v>0.2475</v>
      </c>
      <c r="M46" s="68"/>
      <c r="N46" s="44"/>
      <c r="O46" s="74">
        <f>O32*$B$46</f>
        <v>0.2475</v>
      </c>
      <c r="P46" s="68"/>
      <c r="Q46" s="44"/>
      <c r="R46" s="74">
        <f>R32*$B$46</f>
        <v>0.2475</v>
      </c>
      <c r="S46" s="68"/>
      <c r="T46" s="44"/>
      <c r="U46" s="74">
        <f>U32*$B$46</f>
        <v>1.4850000000000001</v>
      </c>
      <c r="V46" s="68"/>
      <c r="W46" s="44"/>
      <c r="X46" s="74">
        <f>X32*$B$46</f>
        <v>1.4850000000000001</v>
      </c>
      <c r="Y46" s="68"/>
      <c r="Z46" s="44"/>
      <c r="AA46" s="74">
        <f>AA32*$B$46</f>
        <v>1.4850000000000001</v>
      </c>
      <c r="AB46" s="68"/>
      <c r="AC46" s="44"/>
      <c r="AD46" s="74">
        <f>AD32*$B$46</f>
        <v>1.2375</v>
      </c>
      <c r="AE46" s="68"/>
      <c r="AF46" s="44"/>
      <c r="AG46" s="74">
        <f>AG32*$B$46</f>
        <v>1.2375</v>
      </c>
      <c r="AH46" s="68"/>
      <c r="AI46" s="44"/>
      <c r="AJ46" s="74">
        <f>AJ32*$B$46</f>
        <v>1.2375</v>
      </c>
      <c r="AK46" s="68"/>
      <c r="AL46" s="44"/>
      <c r="AM46" s="69">
        <f t="shared" ref="AM46:AN46" si="69">SUM(C46+F46+I46+L46+O46+R46+U46+X46+AA46+AD46+AG46+AJ46)</f>
        <v>9.355500000000001</v>
      </c>
      <c r="AN46" s="69">
        <f t="shared" si="69"/>
        <v>0</v>
      </c>
    </row>
    <row r="47" spans="1:40" ht="15.75" customHeight="1">
      <c r="A47" s="47" t="s">
        <v>108</v>
      </c>
      <c r="B47" s="73">
        <v>0.33</v>
      </c>
      <c r="C47" s="74">
        <f t="shared" si="68"/>
        <v>9.9000000000000019E-2</v>
      </c>
      <c r="D47" s="68"/>
      <c r="E47" s="44"/>
      <c r="F47" s="74">
        <f>F33*$B$47</f>
        <v>9.9000000000000019E-2</v>
      </c>
      <c r="G47" s="68"/>
      <c r="H47" s="44"/>
      <c r="I47" s="74">
        <f>I33*$B$47</f>
        <v>9.9000000000000019E-2</v>
      </c>
      <c r="J47" s="68"/>
      <c r="K47" s="44"/>
      <c r="L47" s="74">
        <f>L33*$B$47</f>
        <v>6.6000000000000003E-2</v>
      </c>
      <c r="M47" s="68"/>
      <c r="N47" s="44"/>
      <c r="O47" s="74">
        <f>O33*$B$47</f>
        <v>6.6000000000000003E-2</v>
      </c>
      <c r="P47" s="68"/>
      <c r="Q47" s="44"/>
      <c r="R47" s="74">
        <f>R33*$B$47</f>
        <v>6.6000000000000003E-2</v>
      </c>
      <c r="S47" s="68"/>
      <c r="T47" s="44"/>
      <c r="U47" s="74">
        <f>U33*$B$47</f>
        <v>0.66</v>
      </c>
      <c r="V47" s="68"/>
      <c r="W47" s="44"/>
      <c r="X47" s="74">
        <f>X33*$B$47</f>
        <v>0.66</v>
      </c>
      <c r="Y47" s="68"/>
      <c r="Z47" s="44"/>
      <c r="AA47" s="74">
        <f>AA33*$B$47</f>
        <v>0.66</v>
      </c>
      <c r="AB47" s="68"/>
      <c r="AC47" s="44"/>
      <c r="AD47" s="74">
        <f>AD33*$B$47</f>
        <v>0.495</v>
      </c>
      <c r="AE47" s="68"/>
      <c r="AF47" s="44"/>
      <c r="AG47" s="74">
        <f>AG33*$B$47</f>
        <v>0.495</v>
      </c>
      <c r="AH47" s="68"/>
      <c r="AI47" s="44"/>
      <c r="AJ47" s="74">
        <f>AJ33*$B$47</f>
        <v>0.495</v>
      </c>
      <c r="AK47" s="68"/>
      <c r="AL47" s="44"/>
      <c r="AM47" s="69">
        <f t="shared" ref="AM47:AN47" si="70">SUM(C47+F47+I47+L47+O47+R47+U47+X47+AA47+AD47+AG47+AJ47)</f>
        <v>3.9600000000000004</v>
      </c>
      <c r="AN47" s="69">
        <f t="shared" si="70"/>
        <v>0</v>
      </c>
    </row>
    <row r="48" spans="1:40" ht="15.75" customHeight="1">
      <c r="A48" s="47" t="s">
        <v>109</v>
      </c>
      <c r="B48" s="73">
        <v>0.33</v>
      </c>
      <c r="C48" s="74">
        <f t="shared" si="68"/>
        <v>0</v>
      </c>
      <c r="D48" s="68"/>
      <c r="E48" s="44"/>
      <c r="F48" s="74">
        <f>F34*$B$48</f>
        <v>0</v>
      </c>
      <c r="G48" s="68"/>
      <c r="H48" s="44"/>
      <c r="I48" s="74">
        <f>I34*$B$48</f>
        <v>0</v>
      </c>
      <c r="J48" s="68"/>
      <c r="K48" s="44"/>
      <c r="L48" s="74">
        <f>L34*$B$48</f>
        <v>8.2500000000000004E-2</v>
      </c>
      <c r="M48" s="68"/>
      <c r="N48" s="44"/>
      <c r="O48" s="74">
        <f>O34*$B$48</f>
        <v>8.2500000000000004E-2</v>
      </c>
      <c r="P48" s="68"/>
      <c r="Q48" s="44"/>
      <c r="R48" s="74">
        <f>R34*$B$48</f>
        <v>8.2500000000000004E-2</v>
      </c>
      <c r="S48" s="68"/>
      <c r="T48" s="44"/>
      <c r="U48" s="74">
        <f>U34*$B$48</f>
        <v>0.99</v>
      </c>
      <c r="V48" s="68"/>
      <c r="W48" s="44"/>
      <c r="X48" s="74">
        <f>X34*$B$48</f>
        <v>0.99</v>
      </c>
      <c r="Y48" s="68"/>
      <c r="Z48" s="44"/>
      <c r="AA48" s="74">
        <f>AA34*$B$48</f>
        <v>0.99</v>
      </c>
      <c r="AB48" s="68"/>
      <c r="AC48" s="44"/>
      <c r="AD48" s="74">
        <f>AD34*$B$48</f>
        <v>0.90750000000000008</v>
      </c>
      <c r="AE48" s="68"/>
      <c r="AF48" s="44"/>
      <c r="AG48" s="74">
        <f>AG34*$B$48</f>
        <v>0.90750000000000008</v>
      </c>
      <c r="AH48" s="68"/>
      <c r="AI48" s="44"/>
      <c r="AJ48" s="74">
        <f>AJ34*$B$48</f>
        <v>0.90750000000000008</v>
      </c>
      <c r="AK48" s="68"/>
      <c r="AL48" s="44"/>
      <c r="AM48" s="69">
        <f t="shared" ref="AM48:AN48" si="71">SUM(C48+F48+I48+L48+O48+R48+U48+X48+AA48+AD48+AG48+AJ48)</f>
        <v>5.9399999999999995</v>
      </c>
      <c r="AN48" s="69">
        <f t="shared" si="71"/>
        <v>0</v>
      </c>
    </row>
    <row r="49" spans="1:40" ht="15.75" customHeight="1">
      <c r="A49" s="70" t="s">
        <v>110</v>
      </c>
      <c r="B49" s="73">
        <v>0.33</v>
      </c>
      <c r="C49" s="74">
        <f t="shared" si="68"/>
        <v>0</v>
      </c>
      <c r="F49" s="74">
        <f>F35*$B$49</f>
        <v>0</v>
      </c>
      <c r="I49" s="74">
        <f>I35*$B$49</f>
        <v>0</v>
      </c>
      <c r="L49" s="74">
        <f>L35*$B$49</f>
        <v>0.66</v>
      </c>
      <c r="O49" s="74">
        <f>O35*$B$49</f>
        <v>0.66</v>
      </c>
      <c r="R49" s="74">
        <f>R35*$B$49</f>
        <v>0.66</v>
      </c>
      <c r="U49" s="74">
        <f>U35*$B$49</f>
        <v>4.125</v>
      </c>
      <c r="X49" s="74">
        <f>X35*$B$49</f>
        <v>4.125</v>
      </c>
      <c r="AA49" s="74">
        <f>AA35*$B$49</f>
        <v>4.125</v>
      </c>
      <c r="AD49" s="74">
        <f>AD35*$B$49</f>
        <v>3.9187500000000002</v>
      </c>
      <c r="AG49" s="74">
        <f>AG35*$B$49</f>
        <v>3.9187500000000002</v>
      </c>
      <c r="AJ49" s="74">
        <f>AJ35*$B$49</f>
        <v>3.9187500000000002</v>
      </c>
      <c r="AM49" s="69">
        <f t="shared" ref="AM49:AN49" si="72">SUM(C49+F49+I49+L49+O49+R49+U49+X49+AA49+AD49+AG49+AJ49)</f>
        <v>26.111249999999998</v>
      </c>
      <c r="AN49" s="69">
        <f t="shared" si="72"/>
        <v>0</v>
      </c>
    </row>
    <row r="50" spans="1:40" ht="15.75" customHeight="1">
      <c r="A50" s="47" t="s">
        <v>111</v>
      </c>
      <c r="B50" s="73">
        <v>0.33</v>
      </c>
      <c r="C50" s="74">
        <f t="shared" si="68"/>
        <v>0</v>
      </c>
      <c r="D50" s="68"/>
      <c r="E50" s="44"/>
      <c r="F50" s="74">
        <f>F36*$B$50</f>
        <v>0</v>
      </c>
      <c r="G50" s="68"/>
      <c r="H50" s="44"/>
      <c r="I50" s="74">
        <f>I36*$B$50</f>
        <v>0</v>
      </c>
      <c r="J50" s="68"/>
      <c r="K50" s="44"/>
      <c r="L50" s="74">
        <f>L36*$B$50</f>
        <v>0</v>
      </c>
      <c r="M50" s="68"/>
      <c r="N50" s="44"/>
      <c r="O50" s="74">
        <f>O36*$B$50</f>
        <v>0</v>
      </c>
      <c r="P50" s="68"/>
      <c r="Q50" s="44"/>
      <c r="R50" s="74">
        <f>R36*$B$50</f>
        <v>0</v>
      </c>
      <c r="S50" s="68"/>
      <c r="T50" s="44"/>
      <c r="U50" s="74">
        <f>U36*$B$50</f>
        <v>3.3000000000000002E-2</v>
      </c>
      <c r="V50" s="68"/>
      <c r="W50" s="44"/>
      <c r="X50" s="74">
        <f>X36*$B$50</f>
        <v>3.3000000000000002E-2</v>
      </c>
      <c r="Y50" s="68"/>
      <c r="Z50" s="44"/>
      <c r="AA50" s="74">
        <f>AA36*$B$50</f>
        <v>3.3000000000000002E-2</v>
      </c>
      <c r="AB50" s="68"/>
      <c r="AC50" s="44"/>
      <c r="AD50" s="74">
        <f>AD36*$B$50</f>
        <v>3.3000000000000002E-2</v>
      </c>
      <c r="AE50" s="68"/>
      <c r="AF50" s="44"/>
      <c r="AG50" s="74">
        <f>AG36*$B$50</f>
        <v>3.3000000000000002E-2</v>
      </c>
      <c r="AH50" s="68"/>
      <c r="AI50" s="44"/>
      <c r="AJ50" s="74">
        <f>AJ36*$B$50</f>
        <v>3.3000000000000002E-2</v>
      </c>
      <c r="AK50" s="68"/>
      <c r="AL50" s="44"/>
      <c r="AM50" s="69">
        <f t="shared" ref="AM50:AN50" si="73">SUM(C50+F50+I50+L50+O50+R50+U50+X50+AA50+AD50+AG50+AJ50)</f>
        <v>0.19800000000000001</v>
      </c>
      <c r="AN50" s="69">
        <f t="shared" si="73"/>
        <v>0</v>
      </c>
    </row>
    <row r="51" spans="1:40" ht="15.75" customHeight="1">
      <c r="A51" s="47" t="s">
        <v>112</v>
      </c>
      <c r="B51" s="73">
        <v>0.33</v>
      </c>
      <c r="C51" s="74">
        <f t="shared" si="68"/>
        <v>0.495</v>
      </c>
      <c r="D51" s="68"/>
      <c r="E51" s="44"/>
      <c r="F51" s="74">
        <f>F37*$B$51</f>
        <v>0.495</v>
      </c>
      <c r="G51" s="68"/>
      <c r="H51" s="44"/>
      <c r="I51" s="74">
        <f>I37*$B$51</f>
        <v>0.495</v>
      </c>
      <c r="J51" s="68"/>
      <c r="K51" s="44"/>
      <c r="L51" s="74">
        <f>L37*$B$51</f>
        <v>0.61875000000000002</v>
      </c>
      <c r="M51" s="68"/>
      <c r="N51" s="44"/>
      <c r="O51" s="74">
        <f>O37*$B$51</f>
        <v>0.61875000000000002</v>
      </c>
      <c r="P51" s="68"/>
      <c r="Q51" s="44"/>
      <c r="R51" s="74">
        <f>R37*$B$51</f>
        <v>0.61875000000000002</v>
      </c>
      <c r="S51" s="68"/>
      <c r="T51" s="44"/>
      <c r="U51" s="74">
        <f>U37*$B$51</f>
        <v>3.09375</v>
      </c>
      <c r="V51" s="68"/>
      <c r="W51" s="44"/>
      <c r="X51" s="74">
        <f>X37*$B$51</f>
        <v>3.09375</v>
      </c>
      <c r="Y51" s="68"/>
      <c r="Z51" s="44"/>
      <c r="AA51" s="74">
        <f>AA37*$B$51</f>
        <v>3.09375</v>
      </c>
      <c r="AB51" s="68"/>
      <c r="AC51" s="44"/>
      <c r="AD51" s="74">
        <f>AD37*$B$51</f>
        <v>2.4750000000000001</v>
      </c>
      <c r="AE51" s="68"/>
      <c r="AF51" s="44"/>
      <c r="AG51" s="74">
        <f>AG37*$B$51</f>
        <v>2.4750000000000001</v>
      </c>
      <c r="AH51" s="68"/>
      <c r="AI51" s="44"/>
      <c r="AJ51" s="74">
        <f>AJ37*$B$51</f>
        <v>2.4750000000000001</v>
      </c>
      <c r="AK51" s="68"/>
      <c r="AL51" s="44"/>
      <c r="AM51" s="69">
        <f t="shared" ref="AM51:AN51" si="74">SUM(C51+F51+I51+L51+O51+R51+U51+X51+AA51+AD51+AG51+AJ51)</f>
        <v>20.047499999999999</v>
      </c>
      <c r="AN51" s="69">
        <f t="shared" si="74"/>
        <v>0</v>
      </c>
    </row>
    <row r="52" spans="1:40" ht="15.75" customHeight="1">
      <c r="A52" s="47" t="s">
        <v>113</v>
      </c>
      <c r="B52" s="73">
        <v>0.33</v>
      </c>
      <c r="C52" s="74">
        <f t="shared" si="68"/>
        <v>0</v>
      </c>
      <c r="D52" s="68"/>
      <c r="E52" s="44"/>
      <c r="F52" s="74">
        <f>F38*$B$52</f>
        <v>0</v>
      </c>
      <c r="G52" s="68"/>
      <c r="H52" s="44"/>
      <c r="I52" s="74">
        <f>I38*$B$52</f>
        <v>0.33</v>
      </c>
      <c r="J52" s="68"/>
      <c r="K52" s="44"/>
      <c r="L52" s="74">
        <f>L38*$B$52</f>
        <v>0</v>
      </c>
      <c r="M52" s="68"/>
      <c r="N52" s="44"/>
      <c r="O52" s="74">
        <f>O38*$B$52</f>
        <v>0</v>
      </c>
      <c r="P52" s="68"/>
      <c r="Q52" s="44"/>
      <c r="R52" s="74">
        <f>R38*$B$52</f>
        <v>0</v>
      </c>
      <c r="S52" s="68"/>
      <c r="T52" s="44"/>
      <c r="U52" s="74">
        <f>U38*$B$52</f>
        <v>0</v>
      </c>
      <c r="V52" s="68"/>
      <c r="W52" s="44"/>
      <c r="X52" s="74">
        <f>X38*$B$52</f>
        <v>0.16500000000000001</v>
      </c>
      <c r="Y52" s="68"/>
      <c r="Z52" s="44"/>
      <c r="AA52" s="74">
        <f>AA38*$B$52</f>
        <v>0.16500000000000001</v>
      </c>
      <c r="AB52" s="68"/>
      <c r="AC52" s="44"/>
      <c r="AD52" s="74">
        <f>AD38*$B$52</f>
        <v>0</v>
      </c>
      <c r="AE52" s="68"/>
      <c r="AF52" s="44"/>
      <c r="AG52" s="74">
        <f>AG38*$B$52</f>
        <v>0.16500000000000001</v>
      </c>
      <c r="AH52" s="68"/>
      <c r="AI52" s="44"/>
      <c r="AJ52" s="74">
        <f>AJ38*$B$52</f>
        <v>0.16500000000000001</v>
      </c>
      <c r="AK52" s="68"/>
      <c r="AL52" s="44"/>
      <c r="AM52" s="69">
        <f t="shared" ref="AM52:AN52" si="75">SUM(C52+F52+I52+L52+O52+R52+U52+X52+AA52+AD52+AG52+AJ52)</f>
        <v>0.9900000000000001</v>
      </c>
      <c r="AN52" s="69">
        <f t="shared" si="75"/>
        <v>0</v>
      </c>
    </row>
    <row r="53" spans="1:40" ht="15.75" customHeight="1">
      <c r="A53" s="47" t="s">
        <v>114</v>
      </c>
      <c r="B53" s="73">
        <v>0.33</v>
      </c>
      <c r="C53" s="74">
        <f t="shared" si="68"/>
        <v>0</v>
      </c>
      <c r="D53" s="68"/>
      <c r="E53" s="44"/>
      <c r="F53" s="74">
        <f>F39*$B$53</f>
        <v>0</v>
      </c>
      <c r="G53" s="68"/>
      <c r="H53" s="44"/>
      <c r="I53" s="74">
        <f>I39*$B$53</f>
        <v>0</v>
      </c>
      <c r="J53" s="68"/>
      <c r="K53" s="44"/>
      <c r="L53" s="74">
        <f>L39*$B$53</f>
        <v>0</v>
      </c>
      <c r="M53" s="68"/>
      <c r="N53" s="44"/>
      <c r="O53" s="74">
        <f>O39*$B$53</f>
        <v>0</v>
      </c>
      <c r="P53" s="68"/>
      <c r="Q53" s="44"/>
      <c r="R53" s="74">
        <f>R39*$B$53</f>
        <v>0</v>
      </c>
      <c r="S53" s="68"/>
      <c r="T53" s="44"/>
      <c r="U53" s="74">
        <f>U39*$B$53</f>
        <v>0.99</v>
      </c>
      <c r="V53" s="68"/>
      <c r="W53" s="44"/>
      <c r="X53" s="74">
        <f>X39*$B$53</f>
        <v>0</v>
      </c>
      <c r="Y53" s="68"/>
      <c r="Z53" s="44"/>
      <c r="AA53" s="74">
        <f>AA39*$B$53</f>
        <v>0</v>
      </c>
      <c r="AB53" s="68"/>
      <c r="AC53" s="44"/>
      <c r="AD53" s="74">
        <f>AD39*$B$53</f>
        <v>0.99</v>
      </c>
      <c r="AE53" s="68"/>
      <c r="AF53" s="44"/>
      <c r="AG53" s="74">
        <f>AG39*$B$53</f>
        <v>0</v>
      </c>
      <c r="AH53" s="68"/>
      <c r="AI53" s="44"/>
      <c r="AJ53" s="74">
        <f>AJ39*$B$53</f>
        <v>0</v>
      </c>
      <c r="AK53" s="68"/>
      <c r="AL53" s="44"/>
      <c r="AM53" s="69">
        <f t="shared" ref="AM53:AN53" si="76">SUM(C53+F53+I53+L53+O53+R53+U53+X53+AA53+AD53+AG53+AJ53)</f>
        <v>1.98</v>
      </c>
      <c r="AN53" s="69">
        <f t="shared" si="76"/>
        <v>0</v>
      </c>
    </row>
    <row r="54" spans="1:40" ht="13">
      <c r="A54" s="47" t="s">
        <v>115</v>
      </c>
      <c r="B54" s="73">
        <v>0.33</v>
      </c>
      <c r="C54" s="74">
        <f t="shared" si="68"/>
        <v>0.61875000000000002</v>
      </c>
      <c r="D54" s="68"/>
      <c r="E54" s="44"/>
      <c r="F54" s="74">
        <f>F40*$B$54</f>
        <v>0.61875000000000002</v>
      </c>
      <c r="G54" s="68"/>
      <c r="H54" s="44"/>
      <c r="I54" s="74">
        <f>I40*$B$54</f>
        <v>0.61875000000000002</v>
      </c>
      <c r="J54" s="68"/>
      <c r="K54" s="44"/>
      <c r="L54" s="74">
        <f>L40*$B$54</f>
        <v>0.61875000000000002</v>
      </c>
      <c r="M54" s="68"/>
      <c r="N54" s="44"/>
      <c r="O54" s="74">
        <f>O40*$B$54</f>
        <v>0.61875000000000002</v>
      </c>
      <c r="P54" s="68"/>
      <c r="Q54" s="44"/>
      <c r="R54" s="74">
        <f>R40*$B$54</f>
        <v>0.61875000000000002</v>
      </c>
      <c r="S54" s="68"/>
      <c r="T54" s="44"/>
      <c r="U54" s="74">
        <f>U40*$B$54</f>
        <v>0.99</v>
      </c>
      <c r="V54" s="68"/>
      <c r="W54" s="44"/>
      <c r="X54" s="74">
        <f>X40*$B$54</f>
        <v>0.99</v>
      </c>
      <c r="Y54" s="68"/>
      <c r="Z54" s="44"/>
      <c r="AA54" s="74">
        <f>AA40*$B$54</f>
        <v>0.99</v>
      </c>
      <c r="AB54" s="68"/>
      <c r="AC54" s="44"/>
      <c r="AD54" s="74">
        <f>AD40*$B$54</f>
        <v>0.99</v>
      </c>
      <c r="AE54" s="68"/>
      <c r="AF54" s="44"/>
      <c r="AG54" s="74">
        <f>AG40*$B$54</f>
        <v>0.99</v>
      </c>
      <c r="AH54" s="68"/>
      <c r="AI54" s="44"/>
      <c r="AJ54" s="74">
        <f>AJ40*$B$54</f>
        <v>0.99</v>
      </c>
      <c r="AK54" s="68"/>
      <c r="AL54" s="44"/>
      <c r="AM54" s="69">
        <f t="shared" ref="AM54:AN54" si="77">SUM(C54+F54+I54+L54+O54+R54+U54+X54+AA54+AD54+AG54+AJ54)</f>
        <v>9.6524999999999999</v>
      </c>
      <c r="AN54" s="69">
        <f t="shared" si="77"/>
        <v>0</v>
      </c>
    </row>
    <row r="55" spans="1:40" ht="13">
      <c r="A55" s="42" t="s">
        <v>72</v>
      </c>
      <c r="B55" s="67"/>
      <c r="C55" s="75">
        <f t="shared" ref="C55:D55" si="78">SUM(C46:C54)</f>
        <v>1.3612500000000001</v>
      </c>
      <c r="D55" s="72">
        <f t="shared" si="78"/>
        <v>0</v>
      </c>
      <c r="E55" s="44"/>
      <c r="F55" s="75">
        <f t="shared" ref="F55:G55" si="79">SUM(F46:F54)</f>
        <v>1.3612500000000001</v>
      </c>
      <c r="G55" s="72">
        <f t="shared" si="79"/>
        <v>0</v>
      </c>
      <c r="H55" s="44"/>
      <c r="I55" s="75">
        <f t="shared" ref="I55:J55" si="80">SUM(I46:I54)</f>
        <v>1.6912500000000001</v>
      </c>
      <c r="J55" s="72">
        <f t="shared" si="80"/>
        <v>0</v>
      </c>
      <c r="K55" s="44"/>
      <c r="L55" s="75">
        <f t="shared" ref="L55:M55" si="81">SUM(L46:L54)</f>
        <v>2.2934999999999999</v>
      </c>
      <c r="M55" s="72">
        <f t="shared" si="81"/>
        <v>0</v>
      </c>
      <c r="N55" s="44"/>
      <c r="O55" s="75">
        <f t="shared" ref="O55:P55" si="82">SUM(O46:O54)</f>
        <v>2.2934999999999999</v>
      </c>
      <c r="P55" s="72">
        <f t="shared" si="82"/>
        <v>0</v>
      </c>
      <c r="Q55" s="44"/>
      <c r="R55" s="75">
        <f t="shared" ref="R55:S55" si="83">SUM(R46:R54)</f>
        <v>2.2934999999999999</v>
      </c>
      <c r="S55" s="72">
        <f t="shared" si="83"/>
        <v>0</v>
      </c>
      <c r="T55" s="44"/>
      <c r="U55" s="75">
        <f t="shared" ref="U55:V55" si="84">SUM(U46:U54)</f>
        <v>12.36675</v>
      </c>
      <c r="V55" s="72">
        <f t="shared" si="84"/>
        <v>0</v>
      </c>
      <c r="W55" s="44"/>
      <c r="X55" s="75">
        <f t="shared" ref="X55:Y55" si="85">SUM(X46:X54)</f>
        <v>11.541749999999999</v>
      </c>
      <c r="Y55" s="72">
        <f t="shared" si="85"/>
        <v>0</v>
      </c>
      <c r="Z55" s="44"/>
      <c r="AA55" s="75">
        <f t="shared" ref="AA55:AB55" si="86">SUM(AA46:AA54)</f>
        <v>11.541749999999999</v>
      </c>
      <c r="AB55" s="72">
        <f t="shared" si="86"/>
        <v>0</v>
      </c>
      <c r="AC55" s="44"/>
      <c r="AD55" s="75">
        <f t="shared" ref="AD55:AE55" si="87">SUM(AD46:AD54)</f>
        <v>11.046750000000001</v>
      </c>
      <c r="AE55" s="72">
        <f t="shared" si="87"/>
        <v>0</v>
      </c>
      <c r="AF55" s="44"/>
      <c r="AG55" s="75">
        <f t="shared" ref="AG55:AH55" si="88">SUM(AG46:AG54)</f>
        <v>10.22175</v>
      </c>
      <c r="AH55" s="72">
        <f t="shared" si="88"/>
        <v>0</v>
      </c>
      <c r="AI55" s="44"/>
      <c r="AJ55" s="75">
        <f t="shared" ref="AJ55:AK55" si="89">SUM(AJ46:AJ54)</f>
        <v>10.22175</v>
      </c>
      <c r="AK55" s="72">
        <f t="shared" si="89"/>
        <v>0</v>
      </c>
      <c r="AL55" s="44"/>
      <c r="AM55" s="69">
        <f t="shared" ref="AM55:AN55" si="90">SUM(C55+F55+I55+L55+O55+R55+U55+X55+AA55+AD55+AG55+AJ55)</f>
        <v>78.234750000000005</v>
      </c>
      <c r="AN55" s="69">
        <f t="shared" si="90"/>
        <v>0</v>
      </c>
    </row>
    <row r="57" spans="1:40" ht="13">
      <c r="A57" s="43"/>
    </row>
    <row r="59" spans="1:40" ht="13">
      <c r="A59" s="97"/>
      <c r="B59" s="96"/>
      <c r="C59" s="76" t="s">
        <v>121</v>
      </c>
      <c r="D59" s="76" t="s">
        <v>122</v>
      </c>
      <c r="E59" s="76" t="s">
        <v>123</v>
      </c>
      <c r="F59" s="76" t="s">
        <v>124</v>
      </c>
      <c r="G59" s="76" t="s">
        <v>125</v>
      </c>
      <c r="H59" s="76" t="s">
        <v>126</v>
      </c>
      <c r="I59" s="76" t="s">
        <v>127</v>
      </c>
      <c r="J59" s="76" t="s">
        <v>128</v>
      </c>
      <c r="K59" s="76" t="s">
        <v>129</v>
      </c>
      <c r="L59" s="76" t="s">
        <v>130</v>
      </c>
      <c r="M59" s="76" t="s">
        <v>131</v>
      </c>
      <c r="N59" s="76" t="s">
        <v>132</v>
      </c>
    </row>
    <row r="60" spans="1:40" ht="13">
      <c r="A60" s="77" t="s">
        <v>133</v>
      </c>
      <c r="B60" s="78"/>
      <c r="C60" s="78">
        <f>C27/C13</f>
        <v>0.55000000000000004</v>
      </c>
      <c r="D60" s="78">
        <f>F27/F13</f>
        <v>0.55000000000000004</v>
      </c>
      <c r="E60" s="78">
        <f>I27/I13</f>
        <v>4.7674418604651166E-2</v>
      </c>
      <c r="F60" s="78">
        <f>L27/L13</f>
        <v>0.36578947368421055</v>
      </c>
      <c r="G60" s="78">
        <f>O27/O13</f>
        <v>0.36578947368421055</v>
      </c>
      <c r="H60" s="78">
        <f>R27/R13</f>
        <v>0.36578947368421055</v>
      </c>
      <c r="I60" s="78">
        <f>U27/U13</f>
        <v>0.16187904967602593</v>
      </c>
      <c r="J60" s="78">
        <f>X27/X13</f>
        <v>0.19269972451790635</v>
      </c>
      <c r="K60" s="78">
        <f>AA27/AA13</f>
        <v>0.19269972451790635</v>
      </c>
      <c r="L60" s="78">
        <f>AD27/AD13</f>
        <v>0.15285388127853883</v>
      </c>
      <c r="M60" s="78">
        <f>AG27/AG13</f>
        <v>0.18328402366863905</v>
      </c>
      <c r="N60" s="78">
        <f>AJ27/AJ13</f>
        <v>0.18328402366863905</v>
      </c>
    </row>
    <row r="61" spans="1:40" ht="13">
      <c r="A61" s="77" t="s">
        <v>134</v>
      </c>
      <c r="B61" s="78"/>
      <c r="C61" s="78">
        <f>C41/C27</f>
        <v>0.5</v>
      </c>
      <c r="D61" s="78">
        <f>F41/F27</f>
        <v>0.5</v>
      </c>
      <c r="E61" s="78">
        <f>I41/I27</f>
        <v>0.5</v>
      </c>
      <c r="F61" s="78">
        <f>L41/L27</f>
        <v>0.5</v>
      </c>
      <c r="G61" s="78">
        <f>O41/O27</f>
        <v>0.5</v>
      </c>
      <c r="H61" s="78">
        <f>R41/R27</f>
        <v>0.5</v>
      </c>
      <c r="I61" s="78">
        <f>U41/U27</f>
        <v>0.5</v>
      </c>
      <c r="J61" s="78">
        <f>X41/X27</f>
        <v>0.5</v>
      </c>
      <c r="K61" s="78">
        <f>AA41/AA27</f>
        <v>0.5</v>
      </c>
      <c r="L61" s="78">
        <f>AD41/AD27</f>
        <v>0.5</v>
      </c>
      <c r="M61" s="78">
        <f>AG41/AG27</f>
        <v>0.5</v>
      </c>
      <c r="N61" s="78">
        <f>AJ41/AJ27</f>
        <v>0.5</v>
      </c>
    </row>
    <row r="62" spans="1:40" ht="13">
      <c r="A62" s="77" t="s">
        <v>135</v>
      </c>
      <c r="B62" s="78"/>
      <c r="C62" s="78">
        <f>C55/C41</f>
        <v>0.33</v>
      </c>
      <c r="D62" s="78">
        <f>F55/F41</f>
        <v>0.33</v>
      </c>
      <c r="E62" s="78">
        <f>I55/I41</f>
        <v>0.33</v>
      </c>
      <c r="F62" s="78">
        <f>L55/L41</f>
        <v>0.32999999999999996</v>
      </c>
      <c r="G62" s="78">
        <f>O55/O41</f>
        <v>0.32999999999999996</v>
      </c>
      <c r="H62" s="78">
        <f>R55/R41</f>
        <v>0.32999999999999996</v>
      </c>
      <c r="I62" s="78">
        <f>U55/U41</f>
        <v>0.32999999999999996</v>
      </c>
      <c r="J62" s="78">
        <f>X55/X41</f>
        <v>0.32999999999999996</v>
      </c>
      <c r="K62" s="78">
        <f>AA55/AA41</f>
        <v>0.32999999999999996</v>
      </c>
      <c r="L62" s="78">
        <f>AD55/AD41</f>
        <v>0.33</v>
      </c>
      <c r="M62" s="78">
        <f>AG55/AG41</f>
        <v>0.33</v>
      </c>
      <c r="N62" s="78">
        <f>AJ55/AJ41</f>
        <v>0.33</v>
      </c>
    </row>
    <row r="63" spans="1:40" ht="13">
      <c r="A63" s="77" t="s">
        <v>136</v>
      </c>
      <c r="B63" s="79"/>
      <c r="C63" s="79">
        <f>C41/C13</f>
        <v>0.27500000000000002</v>
      </c>
      <c r="D63" s="79">
        <f>F41/F13</f>
        <v>0.27500000000000002</v>
      </c>
      <c r="E63" s="79">
        <f>I41/I13</f>
        <v>2.3837209302325583E-2</v>
      </c>
      <c r="F63" s="79">
        <f>L41/L13</f>
        <v>0.18289473684210528</v>
      </c>
      <c r="G63" s="79">
        <f>O41/O13</f>
        <v>0.18289473684210528</v>
      </c>
      <c r="H63" s="79">
        <f>R41/R13</f>
        <v>0.18289473684210528</v>
      </c>
      <c r="I63" s="79">
        <f>U41/U13</f>
        <v>8.0939524838012963E-2</v>
      </c>
      <c r="J63" s="79">
        <f>X41/X13</f>
        <v>9.6349862258953173E-2</v>
      </c>
      <c r="K63" s="79">
        <f>AA41/AA13</f>
        <v>9.6349862258953173E-2</v>
      </c>
      <c r="L63" s="79">
        <f>AD41/AD13</f>
        <v>7.6426940639269414E-2</v>
      </c>
      <c r="M63" s="79">
        <f>AG41/AG13</f>
        <v>9.1642011834319526E-2</v>
      </c>
      <c r="N63" s="79">
        <f>AJ41/AJ13</f>
        <v>9.1642011834319526E-2</v>
      </c>
    </row>
    <row r="64" spans="1:40" ht="13">
      <c r="A64" s="77" t="s">
        <v>137</v>
      </c>
      <c r="B64" s="79"/>
      <c r="C64" s="79">
        <f>C55/C13</f>
        <v>9.0750000000000011E-2</v>
      </c>
      <c r="D64" s="79">
        <f>F55/F13</f>
        <v>9.0750000000000011E-2</v>
      </c>
      <c r="E64" s="79">
        <f>I55/I13</f>
        <v>7.8662790697674422E-3</v>
      </c>
      <c r="F64" s="79">
        <f>L55/L13</f>
        <v>6.0355263157894731E-2</v>
      </c>
      <c r="G64" s="79">
        <f>O55/O13</f>
        <v>6.0355263157894731E-2</v>
      </c>
      <c r="H64" s="79">
        <f>R55/R13</f>
        <v>6.0355263157894731E-2</v>
      </c>
      <c r="I64" s="79">
        <f>U55/U13</f>
        <v>2.6710043196544277E-2</v>
      </c>
      <c r="J64" s="79">
        <f>X55/X13</f>
        <v>3.1795454545454543E-2</v>
      </c>
      <c r="K64" s="79">
        <f>AA55/AA13</f>
        <v>3.1795454545454543E-2</v>
      </c>
      <c r="L64" s="79">
        <f>AD55/AD13</f>
        <v>2.5220890410958905E-2</v>
      </c>
      <c r="M64" s="79">
        <f>AG55/AG13</f>
        <v>3.0241863905325444E-2</v>
      </c>
      <c r="N64" s="79">
        <f>AJ55/AJ13</f>
        <v>3.0241863905325444E-2</v>
      </c>
    </row>
  </sheetData>
  <mergeCells count="53">
    <mergeCell ref="A59:B59"/>
    <mergeCell ref="AM44:AN44"/>
    <mergeCell ref="C44:D44"/>
    <mergeCell ref="F44:G44"/>
    <mergeCell ref="I44:J44"/>
    <mergeCell ref="L44:M44"/>
    <mergeCell ref="O44:P44"/>
    <mergeCell ref="R44:S44"/>
    <mergeCell ref="U44:V44"/>
    <mergeCell ref="X44:Y44"/>
    <mergeCell ref="AA44:AB44"/>
    <mergeCell ref="AD44:AE44"/>
    <mergeCell ref="AG44:AH44"/>
    <mergeCell ref="AJ44:AK44"/>
    <mergeCell ref="AM30:AN30"/>
    <mergeCell ref="C30:D30"/>
    <mergeCell ref="F30:G30"/>
    <mergeCell ref="I30:J30"/>
    <mergeCell ref="L30:M30"/>
    <mergeCell ref="O30:P30"/>
    <mergeCell ref="R30:S30"/>
    <mergeCell ref="U30:V30"/>
    <mergeCell ref="X30:Y30"/>
    <mergeCell ref="AA30:AB30"/>
    <mergeCell ref="AD30:AE30"/>
    <mergeCell ref="AG30:AH30"/>
    <mergeCell ref="AJ30:AK30"/>
    <mergeCell ref="AM16:AN16"/>
    <mergeCell ref="C16:D16"/>
    <mergeCell ref="F16:G16"/>
    <mergeCell ref="I16:J16"/>
    <mergeCell ref="L16:M16"/>
    <mergeCell ref="O16:P16"/>
    <mergeCell ref="R16:S16"/>
    <mergeCell ref="U16:V16"/>
    <mergeCell ref="X16:Y16"/>
    <mergeCell ref="AA16:AB16"/>
    <mergeCell ref="AD16:AE16"/>
    <mergeCell ref="AG16:AH16"/>
    <mergeCell ref="AJ16:AK16"/>
    <mergeCell ref="AM2:AN2"/>
    <mergeCell ref="C2:D2"/>
    <mergeCell ref="F2:G2"/>
    <mergeCell ref="I2:J2"/>
    <mergeCell ref="L2:M2"/>
    <mergeCell ref="O2:P2"/>
    <mergeCell ref="R2:S2"/>
    <mergeCell ref="U2:V2"/>
    <mergeCell ref="X2:Y2"/>
    <mergeCell ref="AA2:AB2"/>
    <mergeCell ref="AD2:AE2"/>
    <mergeCell ref="AG2:AH2"/>
    <mergeCell ref="AJ2:AK2"/>
  </mergeCells>
  <phoneticPr fontId="1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45"/>
  <sheetViews>
    <sheetView workbookViewId="0"/>
  </sheetViews>
  <sheetFormatPr baseColWidth="10" defaultColWidth="12.6640625" defaultRowHeight="15.75" customHeight="1"/>
  <cols>
    <col min="1" max="1" width="29.33203125" customWidth="1"/>
  </cols>
  <sheetData>
    <row r="1" spans="1:14" ht="15.75" customHeight="1">
      <c r="A1" s="42" t="s">
        <v>59</v>
      </c>
      <c r="B1" s="43"/>
      <c r="C1" s="43"/>
      <c r="D1" s="43"/>
      <c r="E1" s="43"/>
      <c r="F1" s="43"/>
      <c r="G1" s="43"/>
      <c r="H1" s="44"/>
      <c r="I1" s="43"/>
      <c r="J1" s="43"/>
      <c r="K1" s="43"/>
      <c r="L1" s="43"/>
      <c r="M1" s="43"/>
      <c r="N1" s="43"/>
    </row>
    <row r="2" spans="1:14" ht="15.75" customHeight="1">
      <c r="A2" s="43"/>
      <c r="B2" s="43"/>
      <c r="C2" s="43"/>
      <c r="D2" s="43"/>
      <c r="E2" s="43"/>
      <c r="F2" s="43"/>
      <c r="G2" s="43"/>
      <c r="H2" s="43"/>
      <c r="I2" s="43"/>
      <c r="J2" s="43"/>
      <c r="K2" s="43"/>
      <c r="L2" s="43"/>
      <c r="M2" s="43"/>
      <c r="N2" s="43"/>
    </row>
    <row r="3" spans="1:14" ht="15.75" customHeight="1">
      <c r="A3" s="45"/>
      <c r="B3" s="46" t="s">
        <v>60</v>
      </c>
      <c r="C3" s="46" t="s">
        <v>61</v>
      </c>
      <c r="D3" s="46" t="s">
        <v>62</v>
      </c>
      <c r="E3" s="46" t="s">
        <v>63</v>
      </c>
      <c r="F3" s="46" t="s">
        <v>64</v>
      </c>
      <c r="G3" s="46" t="s">
        <v>65</v>
      </c>
      <c r="H3" s="46" t="s">
        <v>66</v>
      </c>
      <c r="I3" s="46" t="s">
        <v>67</v>
      </c>
      <c r="J3" s="46" t="s">
        <v>68</v>
      </c>
      <c r="K3" s="46" t="s">
        <v>69</v>
      </c>
      <c r="L3" s="46" t="s">
        <v>70</v>
      </c>
      <c r="M3" s="46" t="s">
        <v>71</v>
      </c>
      <c r="N3" s="46" t="s">
        <v>72</v>
      </c>
    </row>
    <row r="4" spans="1:14">
      <c r="A4" s="47" t="s">
        <v>73</v>
      </c>
      <c r="B4" s="48"/>
      <c r="C4" s="48"/>
      <c r="D4" s="48"/>
      <c r="E4" s="49">
        <v>300000</v>
      </c>
      <c r="F4" s="49">
        <v>300000</v>
      </c>
      <c r="G4" s="49">
        <v>300000</v>
      </c>
      <c r="H4" s="49">
        <v>300000</v>
      </c>
      <c r="I4" s="49">
        <v>300000</v>
      </c>
      <c r="J4" s="49">
        <v>300000</v>
      </c>
      <c r="K4" s="49">
        <v>300000</v>
      </c>
      <c r="L4" s="49">
        <v>300000</v>
      </c>
      <c r="M4" s="49">
        <v>300000</v>
      </c>
      <c r="N4" s="50">
        <f t="shared" ref="N4:N15" si="0">SUM(B4:M4)</f>
        <v>2700000</v>
      </c>
    </row>
    <row r="5" spans="1:14" ht="15.75" customHeight="1">
      <c r="A5" s="47" t="s">
        <v>74</v>
      </c>
      <c r="B5" s="49"/>
      <c r="C5" s="49"/>
      <c r="D5" s="49"/>
      <c r="E5" s="49"/>
      <c r="F5" s="49"/>
      <c r="G5" s="49"/>
      <c r="H5" s="49"/>
      <c r="I5" s="49"/>
      <c r="J5" s="49"/>
      <c r="K5" s="51"/>
      <c r="L5" s="51"/>
      <c r="M5" s="51"/>
      <c r="N5" s="50">
        <f t="shared" si="0"/>
        <v>0</v>
      </c>
    </row>
    <row r="6" spans="1:14" ht="15.75" customHeight="1">
      <c r="A6" s="47" t="s">
        <v>75</v>
      </c>
      <c r="B6" s="49"/>
      <c r="C6" s="49"/>
      <c r="D6" s="49"/>
      <c r="E6" s="49">
        <v>150000</v>
      </c>
      <c r="F6" s="49">
        <v>150000</v>
      </c>
      <c r="G6" s="49">
        <v>150000</v>
      </c>
      <c r="H6" s="49">
        <v>150000</v>
      </c>
      <c r="I6" s="49">
        <v>150000</v>
      </c>
      <c r="J6" s="49">
        <v>150000</v>
      </c>
      <c r="K6" s="49">
        <v>150000</v>
      </c>
      <c r="L6" s="49">
        <v>150000</v>
      </c>
      <c r="M6" s="49">
        <v>150000</v>
      </c>
      <c r="N6" s="50">
        <f t="shared" si="0"/>
        <v>1350000</v>
      </c>
    </row>
    <row r="7" spans="1:14" ht="15.75" customHeight="1">
      <c r="A7" s="47" t="s">
        <v>76</v>
      </c>
      <c r="B7" s="49"/>
      <c r="C7" s="49"/>
      <c r="D7" s="49"/>
      <c r="E7" s="49"/>
      <c r="F7" s="49"/>
      <c r="G7" s="49"/>
      <c r="H7" s="49"/>
      <c r="I7" s="49"/>
      <c r="J7" s="49"/>
      <c r="K7" s="51"/>
      <c r="L7" s="51"/>
      <c r="M7" s="51"/>
      <c r="N7" s="50">
        <f t="shared" si="0"/>
        <v>0</v>
      </c>
    </row>
    <row r="8" spans="1:14" ht="15.75" customHeight="1">
      <c r="A8" s="47" t="s">
        <v>77</v>
      </c>
      <c r="B8" s="49"/>
      <c r="C8" s="49"/>
      <c r="D8" s="49"/>
      <c r="E8" s="49"/>
      <c r="F8" s="49"/>
      <c r="G8" s="49">
        <v>500000</v>
      </c>
      <c r="H8" s="49"/>
      <c r="I8" s="49"/>
      <c r="J8" s="49">
        <v>500000</v>
      </c>
      <c r="K8" s="49"/>
      <c r="L8" s="49"/>
      <c r="M8" s="49"/>
      <c r="N8" s="50">
        <f t="shared" si="0"/>
        <v>1000000</v>
      </c>
    </row>
    <row r="9" spans="1:14" ht="15.75" customHeight="1">
      <c r="A9" s="47" t="s">
        <v>78</v>
      </c>
      <c r="B9" s="49"/>
      <c r="C9" s="49"/>
      <c r="D9" s="49"/>
      <c r="E9" s="49"/>
      <c r="F9" s="49"/>
      <c r="G9" s="49"/>
      <c r="H9" s="49"/>
      <c r="I9" s="49"/>
      <c r="J9" s="49"/>
      <c r="K9" s="51"/>
      <c r="L9" s="51"/>
      <c r="M9" s="51"/>
      <c r="N9" s="50">
        <f t="shared" si="0"/>
        <v>0</v>
      </c>
    </row>
    <row r="10" spans="1:14" ht="15.75" customHeight="1">
      <c r="A10" s="47" t="s">
        <v>79</v>
      </c>
      <c r="B10" s="49"/>
      <c r="C10" s="49"/>
      <c r="D10" s="49">
        <v>1500000</v>
      </c>
      <c r="E10" s="49"/>
      <c r="F10" s="49"/>
      <c r="G10" s="49"/>
      <c r="H10" s="49"/>
      <c r="I10" s="49"/>
      <c r="J10" s="49"/>
      <c r="K10" s="51"/>
      <c r="L10" s="49"/>
      <c r="M10" s="49"/>
      <c r="N10" s="50">
        <f t="shared" si="0"/>
        <v>1500000</v>
      </c>
    </row>
    <row r="11" spans="1:14" ht="15.75" customHeight="1">
      <c r="A11" s="47" t="s">
        <v>80</v>
      </c>
      <c r="B11" s="49"/>
      <c r="C11" s="49"/>
      <c r="D11" s="49"/>
      <c r="E11" s="49"/>
      <c r="F11" s="49"/>
      <c r="G11" s="49"/>
      <c r="H11" s="49"/>
      <c r="I11" s="49"/>
      <c r="J11" s="49"/>
      <c r="K11" s="51"/>
      <c r="L11" s="51"/>
      <c r="M11" s="51"/>
      <c r="N11" s="50">
        <f t="shared" si="0"/>
        <v>0</v>
      </c>
    </row>
    <row r="12" spans="1:14" ht="15.75" customHeight="1">
      <c r="A12" s="47" t="s">
        <v>81</v>
      </c>
      <c r="B12" s="49"/>
      <c r="C12" s="49"/>
      <c r="D12" s="49"/>
      <c r="E12" s="49"/>
      <c r="F12" s="49"/>
      <c r="G12" s="49"/>
      <c r="H12" s="49">
        <v>3500000</v>
      </c>
      <c r="I12" s="49"/>
      <c r="J12" s="49"/>
      <c r="K12" s="49"/>
      <c r="L12" s="51"/>
      <c r="M12" s="51"/>
      <c r="N12" s="50">
        <f t="shared" si="0"/>
        <v>3500000</v>
      </c>
    </row>
    <row r="13" spans="1:14" ht="15.75" customHeight="1">
      <c r="A13" s="52" t="s">
        <v>82</v>
      </c>
      <c r="B13" s="53"/>
      <c r="C13" s="53"/>
      <c r="D13" s="53"/>
      <c r="E13" s="53"/>
      <c r="F13" s="53"/>
      <c r="G13" s="53"/>
      <c r="H13" s="53"/>
      <c r="I13" s="53"/>
      <c r="J13" s="53"/>
      <c r="K13" s="54"/>
      <c r="L13" s="54"/>
      <c r="M13" s="54"/>
      <c r="N13" s="55">
        <f t="shared" si="0"/>
        <v>0</v>
      </c>
    </row>
    <row r="14" spans="1:14" ht="15.75" customHeight="1">
      <c r="A14" s="42" t="s">
        <v>83</v>
      </c>
      <c r="B14" s="49">
        <f t="shared" ref="B14:M14" si="1">SUM(B4+B6+B8+B10+B12)</f>
        <v>0</v>
      </c>
      <c r="C14" s="49">
        <f t="shared" si="1"/>
        <v>0</v>
      </c>
      <c r="D14" s="49">
        <f t="shared" si="1"/>
        <v>1500000</v>
      </c>
      <c r="E14" s="49">
        <f t="shared" si="1"/>
        <v>450000</v>
      </c>
      <c r="F14" s="49">
        <f t="shared" si="1"/>
        <v>450000</v>
      </c>
      <c r="G14" s="49">
        <f t="shared" si="1"/>
        <v>950000</v>
      </c>
      <c r="H14" s="49">
        <f t="shared" si="1"/>
        <v>3950000</v>
      </c>
      <c r="I14" s="49">
        <f t="shared" si="1"/>
        <v>450000</v>
      </c>
      <c r="J14" s="49">
        <f t="shared" si="1"/>
        <v>950000</v>
      </c>
      <c r="K14" s="49">
        <f t="shared" si="1"/>
        <v>450000</v>
      </c>
      <c r="L14" s="49">
        <f t="shared" si="1"/>
        <v>450000</v>
      </c>
      <c r="M14" s="49">
        <f t="shared" si="1"/>
        <v>450000</v>
      </c>
      <c r="N14" s="50">
        <f t="shared" si="0"/>
        <v>10050000</v>
      </c>
    </row>
    <row r="15" spans="1:14" ht="15.75" customHeight="1">
      <c r="A15" s="47" t="s">
        <v>84</v>
      </c>
      <c r="B15" s="49">
        <v>0</v>
      </c>
      <c r="C15" s="49">
        <v>0</v>
      </c>
      <c r="D15" s="49"/>
      <c r="E15" s="49"/>
      <c r="F15" s="49"/>
      <c r="G15" s="49"/>
      <c r="H15" s="49"/>
      <c r="I15" s="49"/>
      <c r="J15" s="49"/>
      <c r="K15" s="51"/>
      <c r="L15" s="51"/>
      <c r="M15" s="51"/>
      <c r="N15" s="50">
        <f t="shared" si="0"/>
        <v>0</v>
      </c>
    </row>
    <row r="16" spans="1:14" ht="15.75" customHeight="1">
      <c r="A16" s="47" t="s">
        <v>85</v>
      </c>
      <c r="B16" s="56" t="e">
        <f t="shared" ref="B16:N16" si="2">B15/B14</f>
        <v>#DIV/0!</v>
      </c>
      <c r="C16" s="56" t="e">
        <f t="shared" si="2"/>
        <v>#DIV/0!</v>
      </c>
      <c r="D16" s="56">
        <f t="shared" si="2"/>
        <v>0</v>
      </c>
      <c r="E16" s="56">
        <f t="shared" si="2"/>
        <v>0</v>
      </c>
      <c r="F16" s="56">
        <f t="shared" si="2"/>
        <v>0</v>
      </c>
      <c r="G16" s="56">
        <f t="shared" si="2"/>
        <v>0</v>
      </c>
      <c r="H16" s="56">
        <f t="shared" si="2"/>
        <v>0</v>
      </c>
      <c r="I16" s="56">
        <f t="shared" si="2"/>
        <v>0</v>
      </c>
      <c r="J16" s="56">
        <f t="shared" si="2"/>
        <v>0</v>
      </c>
      <c r="K16" s="56">
        <f t="shared" si="2"/>
        <v>0</v>
      </c>
      <c r="L16" s="56">
        <f t="shared" si="2"/>
        <v>0</v>
      </c>
      <c r="M16" s="56">
        <f t="shared" si="2"/>
        <v>0</v>
      </c>
      <c r="N16" s="56">
        <f t="shared" si="2"/>
        <v>0</v>
      </c>
    </row>
    <row r="17" spans="1:14" ht="15.75" customHeight="1">
      <c r="A17" s="43"/>
      <c r="B17" s="43"/>
      <c r="C17" s="43"/>
      <c r="D17" s="43"/>
      <c r="E17" s="43"/>
      <c r="F17" s="43"/>
      <c r="G17" s="43"/>
      <c r="H17" s="43"/>
      <c r="I17" s="43"/>
      <c r="J17" s="43"/>
      <c r="K17" s="43"/>
      <c r="L17" s="43"/>
      <c r="M17" s="43"/>
      <c r="N17" s="43"/>
    </row>
    <row r="18" spans="1:14" ht="15.75" customHeight="1">
      <c r="A18" s="42" t="s">
        <v>86</v>
      </c>
      <c r="B18" s="43"/>
      <c r="C18" s="43"/>
      <c r="D18" s="43"/>
      <c r="E18" s="43"/>
      <c r="F18" s="43"/>
      <c r="G18" s="43"/>
      <c r="H18" s="43"/>
      <c r="I18" s="43"/>
      <c r="J18" s="43"/>
      <c r="K18" s="43"/>
      <c r="L18" s="43"/>
      <c r="M18" s="43"/>
      <c r="N18" s="43"/>
    </row>
    <row r="19" spans="1:14" ht="15.75" customHeight="1">
      <c r="A19" s="43"/>
      <c r="B19" s="43"/>
      <c r="C19" s="43"/>
      <c r="D19" s="43"/>
      <c r="E19" s="43"/>
      <c r="F19" s="43"/>
      <c r="G19" s="43"/>
      <c r="H19" s="43"/>
      <c r="I19" s="43"/>
      <c r="J19" s="43"/>
      <c r="K19" s="43"/>
      <c r="L19" s="43"/>
      <c r="M19" s="43"/>
      <c r="N19" s="43"/>
    </row>
    <row r="20" spans="1:14" ht="15.75" customHeight="1">
      <c r="A20" s="57" t="s">
        <v>87</v>
      </c>
      <c r="B20" s="46" t="s">
        <v>60</v>
      </c>
      <c r="C20" s="46" t="s">
        <v>61</v>
      </c>
      <c r="D20" s="46" t="s">
        <v>62</v>
      </c>
      <c r="E20" s="46" t="s">
        <v>63</v>
      </c>
      <c r="F20" s="46" t="s">
        <v>64</v>
      </c>
      <c r="G20" s="46" t="s">
        <v>65</v>
      </c>
      <c r="H20" s="46" t="s">
        <v>66</v>
      </c>
      <c r="I20" s="46" t="s">
        <v>67</v>
      </c>
      <c r="J20" s="46" t="s">
        <v>68</v>
      </c>
      <c r="K20" s="46" t="s">
        <v>69</v>
      </c>
      <c r="L20" s="46" t="s">
        <v>70</v>
      </c>
      <c r="M20" s="46" t="s">
        <v>71</v>
      </c>
      <c r="N20" s="46" t="s">
        <v>72</v>
      </c>
    </row>
    <row r="21" spans="1:14" ht="15.75" customHeight="1">
      <c r="A21" s="47" t="s">
        <v>88</v>
      </c>
      <c r="B21" s="44">
        <f>'流入経路別のプロセス数字（個社別研修） '!C13</f>
        <v>15</v>
      </c>
      <c r="C21" s="44">
        <f>'流入経路別のプロセス数字（個社別研修） '!F13</f>
        <v>15</v>
      </c>
      <c r="D21" s="44">
        <f>'流入経路別のプロセス数字（個社別研修） '!I13</f>
        <v>215</v>
      </c>
      <c r="E21" s="44">
        <f>'流入経路別のプロセス数字（個社別研修） '!L13</f>
        <v>38</v>
      </c>
      <c r="F21" s="44">
        <f>'流入経路別のプロセス数字（個社別研修） '!O13</f>
        <v>38</v>
      </c>
      <c r="G21" s="44">
        <f>'流入経路別のプロセス数字（個社別研修） '!R13</f>
        <v>138</v>
      </c>
      <c r="H21" s="44">
        <f>'流入経路別のプロセス数字（個社別研修） '!U13</f>
        <v>238</v>
      </c>
      <c r="I21" s="44">
        <f>'流入経路別のプロセス数字（個社別研修） '!X13</f>
        <v>38</v>
      </c>
      <c r="J21" s="44">
        <f>'流入経路別のプロセス数字（個社別研修） '!AA13</f>
        <v>138</v>
      </c>
      <c r="K21" s="44">
        <f>'流入経路別のプロセス数字（個社別研修） '!AD13</f>
        <v>38</v>
      </c>
      <c r="L21" s="44">
        <f>'流入経路別のプロセス数字（個社別研修） '!AG13</f>
        <v>38</v>
      </c>
      <c r="M21" s="44">
        <f>'流入経路別のプロセス数字（個社別研修） '!AJ13</f>
        <v>38</v>
      </c>
      <c r="N21" s="58">
        <f>SUM(B21:M21)</f>
        <v>987</v>
      </c>
    </row>
    <row r="22" spans="1:14" ht="15.75" customHeight="1">
      <c r="A22" s="59" t="s">
        <v>89</v>
      </c>
      <c r="B22" s="44">
        <f>'流入経路別のプロセス数字（個社別研修） '!D13</f>
        <v>0</v>
      </c>
      <c r="C22" s="44">
        <f>'流入経路別のプロセス数字（個社別研修） '!G13</f>
        <v>0</v>
      </c>
      <c r="D22" s="44">
        <f>'流入経路別のプロセス数字（個社別研修） '!J13</f>
        <v>0</v>
      </c>
      <c r="E22" s="44"/>
      <c r="F22" s="44"/>
      <c r="G22" s="44"/>
      <c r="H22" s="44"/>
      <c r="I22" s="44"/>
      <c r="J22" s="44"/>
      <c r="K22" s="44"/>
      <c r="L22" s="44"/>
      <c r="M22" s="44"/>
      <c r="N22" s="44"/>
    </row>
    <row r="23" spans="1:14" ht="15.75" customHeight="1">
      <c r="A23" s="60" t="s">
        <v>90</v>
      </c>
      <c r="B23" s="56"/>
      <c r="C23" s="56"/>
      <c r="D23" s="56"/>
      <c r="E23" s="56"/>
      <c r="F23" s="56"/>
      <c r="G23" s="56"/>
      <c r="H23" s="56"/>
      <c r="I23" s="56"/>
      <c r="J23" s="56"/>
      <c r="K23" s="56"/>
      <c r="L23" s="56"/>
      <c r="M23" s="56"/>
      <c r="N23" s="56"/>
    </row>
    <row r="24" spans="1:14" ht="15.75" customHeight="1">
      <c r="A24" s="47" t="s">
        <v>91</v>
      </c>
      <c r="B24" s="49">
        <f t="shared" ref="B24:M24" si="3">B14/B21</f>
        <v>0</v>
      </c>
      <c r="C24" s="49">
        <f t="shared" si="3"/>
        <v>0</v>
      </c>
      <c r="D24" s="49">
        <f t="shared" si="3"/>
        <v>6976.7441860465115</v>
      </c>
      <c r="E24" s="49">
        <f t="shared" si="3"/>
        <v>11842.105263157895</v>
      </c>
      <c r="F24" s="49">
        <f t="shared" si="3"/>
        <v>11842.105263157895</v>
      </c>
      <c r="G24" s="49">
        <f t="shared" si="3"/>
        <v>6884.057971014493</v>
      </c>
      <c r="H24" s="49">
        <f t="shared" si="3"/>
        <v>16596.638655462186</v>
      </c>
      <c r="I24" s="49">
        <f t="shared" si="3"/>
        <v>11842.105263157895</v>
      </c>
      <c r="J24" s="49">
        <f t="shared" si="3"/>
        <v>6884.057971014493</v>
      </c>
      <c r="K24" s="49">
        <f t="shared" si="3"/>
        <v>11842.105263157895</v>
      </c>
      <c r="L24" s="49">
        <f t="shared" si="3"/>
        <v>11842.105263157895</v>
      </c>
      <c r="M24" s="49">
        <f t="shared" si="3"/>
        <v>11842.105263157895</v>
      </c>
      <c r="N24" s="49">
        <f>AVERAGE(B24:M24)</f>
        <v>9032.8441968737552</v>
      </c>
    </row>
    <row r="25" spans="1:14" ht="15.75" customHeight="1">
      <c r="A25" s="43"/>
      <c r="B25" s="49"/>
      <c r="C25" s="49"/>
      <c r="D25" s="49"/>
      <c r="E25" s="49"/>
      <c r="F25" s="49"/>
      <c r="G25" s="49"/>
      <c r="H25" s="49"/>
      <c r="I25" s="49"/>
      <c r="J25" s="49"/>
      <c r="K25" s="49"/>
      <c r="L25" s="49"/>
      <c r="M25" s="49"/>
      <c r="N25" s="49"/>
    </row>
    <row r="26" spans="1:14" ht="15.75" customHeight="1">
      <c r="A26" s="57" t="s">
        <v>92</v>
      </c>
      <c r="B26" s="46" t="s">
        <v>60</v>
      </c>
      <c r="C26" s="46" t="s">
        <v>61</v>
      </c>
      <c r="D26" s="46" t="s">
        <v>62</v>
      </c>
      <c r="E26" s="46" t="s">
        <v>63</v>
      </c>
      <c r="F26" s="46" t="s">
        <v>64</v>
      </c>
      <c r="G26" s="46" t="s">
        <v>65</v>
      </c>
      <c r="H26" s="46" t="s">
        <v>66</v>
      </c>
      <c r="I26" s="46" t="s">
        <v>67</v>
      </c>
      <c r="J26" s="46" t="s">
        <v>68</v>
      </c>
      <c r="K26" s="46" t="s">
        <v>69</v>
      </c>
      <c r="L26" s="46" t="s">
        <v>70</v>
      </c>
      <c r="M26" s="46" t="s">
        <v>71</v>
      </c>
      <c r="N26" s="46" t="s">
        <v>72</v>
      </c>
    </row>
    <row r="27" spans="1:14" ht="15.75" customHeight="1">
      <c r="A27" s="47" t="s">
        <v>88</v>
      </c>
      <c r="B27" s="61">
        <f>'流入経路別のプロセス数字（個社別研修） '!C27</f>
        <v>8.25</v>
      </c>
      <c r="C27" s="61">
        <f>'流入経路別のプロセス数字（個社別研修） '!F27</f>
        <v>8.25</v>
      </c>
      <c r="D27" s="61">
        <f>'流入経路別のプロセス数字（個社別研修） '!I27</f>
        <v>10.25</v>
      </c>
      <c r="E27" s="61">
        <f>'流入経路別のプロセス数字（個社別研修） '!L27</f>
        <v>13.9</v>
      </c>
      <c r="F27" s="61">
        <f>'流入経路別のプロセス数字（個社別研修） '!O27</f>
        <v>13.9</v>
      </c>
      <c r="G27" s="61">
        <f>'流入経路別のプロセス数字（個社別研修） '!R27</f>
        <v>14.9</v>
      </c>
      <c r="H27" s="61">
        <f>'流入経路別のプロセス数字（個社別研修） '!U27</f>
        <v>19.899999999999999</v>
      </c>
      <c r="I27" s="61">
        <f>'流入経路別のプロセス数字（個社別研修） '!X27</f>
        <v>13.9</v>
      </c>
      <c r="J27" s="61">
        <f>'流入経路別のプロセス数字（個社別研修） '!AA27</f>
        <v>14.9</v>
      </c>
      <c r="K27" s="61">
        <f>'流入経路別のプロセス数字（個社別研修） '!AD27</f>
        <v>13.9</v>
      </c>
      <c r="L27" s="61">
        <f>'流入経路別のプロセス数字（個社別研修） '!AG27</f>
        <v>13.9</v>
      </c>
      <c r="M27" s="61">
        <f>'流入経路別のプロセス数字（個社別研修） '!AJ27</f>
        <v>13.9</v>
      </c>
      <c r="N27" s="58">
        <f>SUM(B27:M27)</f>
        <v>159.85000000000002</v>
      </c>
    </row>
    <row r="28" spans="1:14" ht="15.75" customHeight="1">
      <c r="A28" s="47" t="s">
        <v>93</v>
      </c>
      <c r="B28" s="44">
        <f>'流入経路別のプロセス数字（個社別研修） '!D27</f>
        <v>0</v>
      </c>
      <c r="C28" s="44">
        <f>'流入経路別のプロセス数字（個社別研修） '!G27</f>
        <v>0</v>
      </c>
      <c r="D28" s="44">
        <f>'流入経路別のプロセス数字（個社別研修） '!J27</f>
        <v>0</v>
      </c>
      <c r="E28" s="43"/>
      <c r="F28" s="43"/>
      <c r="G28" s="43"/>
      <c r="H28" s="43"/>
      <c r="I28" s="43"/>
      <c r="J28" s="43"/>
      <c r="K28" s="51"/>
      <c r="L28" s="51"/>
      <c r="M28" s="51"/>
      <c r="N28" s="51"/>
    </row>
    <row r="29" spans="1:14" ht="15.75" customHeight="1">
      <c r="A29" s="60" t="s">
        <v>94</v>
      </c>
      <c r="B29" s="56"/>
      <c r="C29" s="56"/>
      <c r="D29" s="56"/>
      <c r="E29" s="56"/>
      <c r="F29" s="56"/>
      <c r="G29" s="56"/>
      <c r="H29" s="56"/>
      <c r="I29" s="56"/>
      <c r="J29" s="56"/>
      <c r="K29" s="56"/>
      <c r="L29" s="56"/>
      <c r="M29" s="56"/>
      <c r="N29" s="56"/>
    </row>
    <row r="30" spans="1:14" ht="15.75" customHeight="1">
      <c r="A30" s="47" t="s">
        <v>95</v>
      </c>
      <c r="B30" s="56"/>
      <c r="C30" s="56"/>
      <c r="D30" s="56"/>
      <c r="E30" s="56"/>
      <c r="F30" s="56"/>
      <c r="G30" s="56"/>
      <c r="H30" s="56"/>
      <c r="I30" s="56"/>
      <c r="J30" s="56"/>
      <c r="K30" s="56"/>
      <c r="L30" s="56"/>
      <c r="M30" s="56"/>
      <c r="N30" s="56"/>
    </row>
    <row r="31" spans="1:14" ht="15.75" customHeight="1">
      <c r="A31" s="47" t="s">
        <v>96</v>
      </c>
      <c r="B31" s="49">
        <f t="shared" ref="B31:M31" si="4">B14/B27</f>
        <v>0</v>
      </c>
      <c r="C31" s="49">
        <f t="shared" si="4"/>
        <v>0</v>
      </c>
      <c r="D31" s="49">
        <f t="shared" si="4"/>
        <v>146341.46341463414</v>
      </c>
      <c r="E31" s="49">
        <f t="shared" si="4"/>
        <v>32374.100719424459</v>
      </c>
      <c r="F31" s="49">
        <f t="shared" si="4"/>
        <v>32374.100719424459</v>
      </c>
      <c r="G31" s="49">
        <f t="shared" si="4"/>
        <v>63758.389261744967</v>
      </c>
      <c r="H31" s="49">
        <f t="shared" si="4"/>
        <v>198492.46231155781</v>
      </c>
      <c r="I31" s="49">
        <f t="shared" si="4"/>
        <v>32374.100719424459</v>
      </c>
      <c r="J31" s="49">
        <f t="shared" si="4"/>
        <v>63758.389261744967</v>
      </c>
      <c r="K31" s="49">
        <f t="shared" si="4"/>
        <v>32374.100719424459</v>
      </c>
      <c r="L31" s="49">
        <f t="shared" si="4"/>
        <v>32374.100719424459</v>
      </c>
      <c r="M31" s="49">
        <f t="shared" si="4"/>
        <v>32374.100719424459</v>
      </c>
      <c r="N31" s="49"/>
    </row>
    <row r="32" spans="1:14" ht="15.75" customHeight="1">
      <c r="A32" s="43"/>
      <c r="B32" s="49"/>
      <c r="C32" s="49"/>
      <c r="D32" s="49"/>
      <c r="E32" s="49"/>
      <c r="F32" s="49"/>
      <c r="G32" s="49"/>
      <c r="H32" s="49"/>
      <c r="I32" s="49"/>
      <c r="J32" s="49"/>
      <c r="K32" s="49"/>
      <c r="L32" s="49"/>
      <c r="M32" s="49"/>
      <c r="N32" s="49"/>
    </row>
    <row r="33" spans="1:14" ht="15.75" customHeight="1">
      <c r="A33" s="57" t="s">
        <v>97</v>
      </c>
      <c r="B33" s="46" t="s">
        <v>60</v>
      </c>
      <c r="C33" s="46" t="s">
        <v>61</v>
      </c>
      <c r="D33" s="46" t="s">
        <v>62</v>
      </c>
      <c r="E33" s="46" t="s">
        <v>63</v>
      </c>
      <c r="F33" s="46" t="s">
        <v>64</v>
      </c>
      <c r="G33" s="46" t="s">
        <v>65</v>
      </c>
      <c r="H33" s="46" t="s">
        <v>66</v>
      </c>
      <c r="I33" s="46" t="s">
        <v>67</v>
      </c>
      <c r="J33" s="46" t="s">
        <v>68</v>
      </c>
      <c r="K33" s="46" t="s">
        <v>69</v>
      </c>
      <c r="L33" s="46" t="s">
        <v>70</v>
      </c>
      <c r="M33" s="46" t="s">
        <v>71</v>
      </c>
      <c r="N33" s="46" t="s">
        <v>72</v>
      </c>
    </row>
    <row r="34" spans="1:14" ht="15.75" customHeight="1">
      <c r="A34" s="47" t="s">
        <v>88</v>
      </c>
      <c r="B34" s="61">
        <f>'流入経路別のプロセス数字（個社別研修） '!C41</f>
        <v>4.125</v>
      </c>
      <c r="C34" s="61">
        <f>'流入経路別のプロセス数字（個社別研修） '!F41</f>
        <v>4.125</v>
      </c>
      <c r="D34" s="61">
        <f>'流入経路別のプロセス数字（個社別研修） '!I41</f>
        <v>5.125</v>
      </c>
      <c r="E34" s="61">
        <f>'流入経路別のプロセス数字（個社別研修） '!L41</f>
        <v>6.95</v>
      </c>
      <c r="F34" s="61">
        <f>'流入経路別のプロセス数字（個社別研修） '!O41</f>
        <v>6.95</v>
      </c>
      <c r="G34" s="61">
        <f>'流入経路別のプロセス数字（個社別研修） '!R41</f>
        <v>7.45</v>
      </c>
      <c r="H34" s="61">
        <f>'流入経路別のプロセス数字（個社別研修） '!U41</f>
        <v>9.9499999999999993</v>
      </c>
      <c r="I34" s="61">
        <f>'流入経路別のプロセス数字（個社別研修） '!X41</f>
        <v>6.95</v>
      </c>
      <c r="J34" s="61">
        <f>'流入経路別のプロセス数字（個社別研修） '!AA41</f>
        <v>7.45</v>
      </c>
      <c r="K34" s="61">
        <f>'流入経路別のプロセス数字（個社別研修） '!AD41</f>
        <v>6.95</v>
      </c>
      <c r="L34" s="61">
        <f>'流入経路別のプロセス数字（個社別研修） '!AG41</f>
        <v>6.95</v>
      </c>
      <c r="M34" s="61">
        <f>'流入経路別のプロセス数字（個社別研修） '!AJ41</f>
        <v>6.95</v>
      </c>
      <c r="N34" s="58">
        <f>SUM(B34:M34)</f>
        <v>79.925000000000011</v>
      </c>
    </row>
    <row r="35" spans="1:14" ht="15.75" customHeight="1">
      <c r="A35" s="47" t="s">
        <v>98</v>
      </c>
      <c r="B35" s="44">
        <f>'流入経路別のプロセス数字（個社別研修） '!D41</f>
        <v>0</v>
      </c>
      <c r="C35" s="44">
        <f>'流入経路別のプロセス数字（個社別研修） '!G41</f>
        <v>0</v>
      </c>
      <c r="D35" s="44">
        <f>'流入経路別のプロセス数字（個社別研修） '!J41</f>
        <v>0</v>
      </c>
      <c r="E35" s="43"/>
      <c r="F35" s="43"/>
      <c r="G35" s="43"/>
      <c r="H35" s="43"/>
      <c r="I35" s="43"/>
      <c r="J35" s="43"/>
      <c r="K35" s="51"/>
      <c r="L35" s="51"/>
      <c r="M35" s="51"/>
      <c r="N35" s="51"/>
    </row>
    <row r="36" spans="1:14" ht="15.75" customHeight="1">
      <c r="A36" s="60" t="s">
        <v>94</v>
      </c>
      <c r="B36" s="56"/>
      <c r="C36" s="56"/>
      <c r="D36" s="56"/>
      <c r="E36" s="56"/>
      <c r="F36" s="56"/>
      <c r="G36" s="56"/>
      <c r="H36" s="56"/>
      <c r="I36" s="56"/>
      <c r="J36" s="56"/>
      <c r="K36" s="56"/>
      <c r="L36" s="56"/>
      <c r="M36" s="56"/>
      <c r="N36" s="56"/>
    </row>
    <row r="37" spans="1:14" ht="15.75" customHeight="1">
      <c r="A37" s="47" t="s">
        <v>99</v>
      </c>
      <c r="B37" s="56"/>
      <c r="C37" s="56"/>
      <c r="D37" s="56"/>
      <c r="E37" s="56"/>
      <c r="F37" s="56"/>
      <c r="G37" s="56"/>
      <c r="H37" s="56"/>
      <c r="I37" s="56"/>
      <c r="J37" s="56"/>
      <c r="K37" s="56"/>
      <c r="L37" s="56"/>
      <c r="M37" s="56"/>
      <c r="N37" s="56"/>
    </row>
    <row r="38" spans="1:14" ht="15.75" customHeight="1">
      <c r="A38" s="47" t="s">
        <v>100</v>
      </c>
      <c r="B38" s="49">
        <f t="shared" ref="B38:M38" si="5">B14/B34</f>
        <v>0</v>
      </c>
      <c r="C38" s="49">
        <f t="shared" si="5"/>
        <v>0</v>
      </c>
      <c r="D38" s="49">
        <f t="shared" si="5"/>
        <v>292682.92682926828</v>
      </c>
      <c r="E38" s="49">
        <f t="shared" si="5"/>
        <v>64748.201438848919</v>
      </c>
      <c r="F38" s="49">
        <f t="shared" si="5"/>
        <v>64748.201438848919</v>
      </c>
      <c r="G38" s="49">
        <f t="shared" si="5"/>
        <v>127516.77852348993</v>
      </c>
      <c r="H38" s="49">
        <f t="shared" si="5"/>
        <v>396984.92462311563</v>
      </c>
      <c r="I38" s="49">
        <f t="shared" si="5"/>
        <v>64748.201438848919</v>
      </c>
      <c r="J38" s="49">
        <f t="shared" si="5"/>
        <v>127516.77852348993</v>
      </c>
      <c r="K38" s="49">
        <f t="shared" si="5"/>
        <v>64748.201438848919</v>
      </c>
      <c r="L38" s="49">
        <f t="shared" si="5"/>
        <v>64748.201438848919</v>
      </c>
      <c r="M38" s="49">
        <f t="shared" si="5"/>
        <v>64748.201438848919</v>
      </c>
      <c r="N38" s="49"/>
    </row>
    <row r="39" spans="1:14" ht="15.75" customHeight="1">
      <c r="A39" s="43"/>
      <c r="B39" s="49"/>
      <c r="C39" s="49"/>
      <c r="D39" s="49"/>
      <c r="E39" s="49"/>
      <c r="F39" s="49"/>
      <c r="G39" s="49"/>
      <c r="H39" s="49"/>
      <c r="I39" s="49"/>
      <c r="J39" s="49"/>
      <c r="K39" s="49"/>
      <c r="L39" s="49"/>
      <c r="M39" s="49"/>
      <c r="N39" s="49"/>
    </row>
    <row r="40" spans="1:14" ht="15.75" customHeight="1">
      <c r="A40" s="57" t="s">
        <v>101</v>
      </c>
      <c r="B40" s="46" t="s">
        <v>60</v>
      </c>
      <c r="C40" s="46" t="s">
        <v>61</v>
      </c>
      <c r="D40" s="46" t="s">
        <v>62</v>
      </c>
      <c r="E40" s="46" t="s">
        <v>63</v>
      </c>
      <c r="F40" s="46" t="s">
        <v>64</v>
      </c>
      <c r="G40" s="46" t="s">
        <v>65</v>
      </c>
      <c r="H40" s="46" t="s">
        <v>66</v>
      </c>
      <c r="I40" s="46" t="s">
        <v>67</v>
      </c>
      <c r="J40" s="46" t="s">
        <v>68</v>
      </c>
      <c r="K40" s="46" t="s">
        <v>69</v>
      </c>
      <c r="L40" s="46" t="s">
        <v>70</v>
      </c>
      <c r="M40" s="46" t="s">
        <v>71</v>
      </c>
      <c r="N40" s="62" t="s">
        <v>72</v>
      </c>
    </row>
    <row r="41" spans="1:14" ht="15.75" customHeight="1">
      <c r="A41" s="47" t="s">
        <v>88</v>
      </c>
      <c r="B41" s="61">
        <f>'流入経路別のプロセス数字（個社別研修） '!C55</f>
        <v>1.3612500000000001</v>
      </c>
      <c r="C41" s="61">
        <f>'流入経路別のプロセス数字（個社別研修） '!F55</f>
        <v>1.3612500000000001</v>
      </c>
      <c r="D41" s="61">
        <f>'流入経路別のプロセス数字（個社別研修） '!I55</f>
        <v>1.6912500000000001</v>
      </c>
      <c r="E41" s="61">
        <f>'流入経路別のプロセス数字（個社別研修） '!L55</f>
        <v>2.2934999999999999</v>
      </c>
      <c r="F41" s="61">
        <f>'流入経路別のプロセス数字（個社別研修） '!O55</f>
        <v>2.2934999999999999</v>
      </c>
      <c r="G41" s="61">
        <f>'流入経路別のプロセス数字（個社別研修） '!R55</f>
        <v>2.4584999999999999</v>
      </c>
      <c r="H41" s="61">
        <f>'流入経路別のプロセス数字（個社別研修） '!U55</f>
        <v>3.2834999999999996</v>
      </c>
      <c r="I41" s="61">
        <f>'流入経路別のプロセス数字（個社別研修） '!X55</f>
        <v>2.2934999999999999</v>
      </c>
      <c r="J41" s="61">
        <f>'流入経路別のプロセス数字（個社別研修） '!AA55</f>
        <v>2.4584999999999999</v>
      </c>
      <c r="K41" s="61">
        <f>'流入経路別のプロセス数字（個社別研修） '!AD55</f>
        <v>2.2934999999999999</v>
      </c>
      <c r="L41" s="61">
        <f>'流入経路別のプロセス数字（個社別研修） '!AG55</f>
        <v>2.2934999999999999</v>
      </c>
      <c r="M41" s="61">
        <f>'流入経路別のプロセス数字（個社別研修） '!AJ55</f>
        <v>2.2934999999999999</v>
      </c>
      <c r="N41" s="58">
        <f t="shared" ref="N41:N44" si="6">SUM(B41:M41)</f>
        <v>26.375250000000008</v>
      </c>
    </row>
    <row r="42" spans="1:14" ht="15.75" customHeight="1">
      <c r="A42" s="47" t="s">
        <v>98</v>
      </c>
      <c r="B42" s="44">
        <f>'流入経路別のプロセス数字（個社別研修） '!D55</f>
        <v>0</v>
      </c>
      <c r="C42" s="44">
        <f>'流入経路別のプロセス数字（個社別研修） '!G55</f>
        <v>0</v>
      </c>
      <c r="D42" s="44">
        <f>'流入経路別のプロセス数字（個社別研修） '!J55</f>
        <v>0</v>
      </c>
      <c r="E42" s="43"/>
      <c r="F42" s="43"/>
      <c r="G42" s="43"/>
      <c r="H42" s="43"/>
      <c r="I42" s="43"/>
      <c r="J42" s="43"/>
      <c r="K42" s="51"/>
      <c r="L42" s="51"/>
      <c r="M42" s="51"/>
      <c r="N42" s="63">
        <f t="shared" si="6"/>
        <v>0</v>
      </c>
    </row>
    <row r="43" spans="1:14" ht="15.75" customHeight="1">
      <c r="A43" s="60" t="s">
        <v>94</v>
      </c>
      <c r="B43" s="56"/>
      <c r="C43" s="56"/>
      <c r="D43" s="56"/>
      <c r="E43" s="56"/>
      <c r="F43" s="56"/>
      <c r="G43" s="56"/>
      <c r="H43" s="56"/>
      <c r="I43" s="56"/>
      <c r="J43" s="56"/>
      <c r="K43" s="56"/>
      <c r="L43" s="56"/>
      <c r="M43" s="56"/>
      <c r="N43" s="63">
        <f t="shared" si="6"/>
        <v>0</v>
      </c>
    </row>
    <row r="44" spans="1:14" ht="15.75" customHeight="1">
      <c r="A44" s="47" t="s">
        <v>102</v>
      </c>
      <c r="B44" s="56"/>
      <c r="C44" s="56"/>
      <c r="D44" s="56"/>
      <c r="E44" s="56"/>
      <c r="F44" s="56"/>
      <c r="G44" s="56"/>
      <c r="H44" s="56"/>
      <c r="I44" s="56"/>
      <c r="J44" s="56"/>
      <c r="K44" s="56"/>
      <c r="L44" s="56"/>
      <c r="M44" s="56"/>
      <c r="N44" s="63">
        <f t="shared" si="6"/>
        <v>0</v>
      </c>
    </row>
    <row r="45" spans="1:14" ht="15.75" customHeight="1">
      <c r="A45" s="47" t="s">
        <v>103</v>
      </c>
      <c r="B45" s="49">
        <f t="shared" ref="B45:M45" si="7">B14/B41</f>
        <v>0</v>
      </c>
      <c r="C45" s="49">
        <f t="shared" si="7"/>
        <v>0</v>
      </c>
      <c r="D45" s="49">
        <f t="shared" si="7"/>
        <v>886917.96008869167</v>
      </c>
      <c r="E45" s="49">
        <f t="shared" si="7"/>
        <v>196206.67102681493</v>
      </c>
      <c r="F45" s="49">
        <f t="shared" si="7"/>
        <v>196206.67102681493</v>
      </c>
      <c r="G45" s="49">
        <f t="shared" si="7"/>
        <v>386414.48037421191</v>
      </c>
      <c r="H45" s="49">
        <f t="shared" si="7"/>
        <v>1202984.6200700474</v>
      </c>
      <c r="I45" s="49">
        <f t="shared" si="7"/>
        <v>196206.67102681493</v>
      </c>
      <c r="J45" s="49">
        <f t="shared" si="7"/>
        <v>386414.48037421191</v>
      </c>
      <c r="K45" s="49">
        <f t="shared" si="7"/>
        <v>196206.67102681493</v>
      </c>
      <c r="L45" s="49">
        <f t="shared" si="7"/>
        <v>196206.67102681493</v>
      </c>
      <c r="M45" s="49">
        <f t="shared" si="7"/>
        <v>196206.67102681493</v>
      </c>
      <c r="N45" s="50"/>
    </row>
  </sheetData>
  <phoneticPr fontId="1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N64"/>
  <sheetViews>
    <sheetView workbookViewId="0">
      <pane xSplit="2" topLeftCell="C1" activePane="topRight" state="frozen"/>
      <selection pane="topRight" activeCell="D2" sqref="D2"/>
    </sheetView>
  </sheetViews>
  <sheetFormatPr baseColWidth="10" defaultColWidth="12.6640625" defaultRowHeight="15.75" customHeight="1"/>
  <cols>
    <col min="1" max="1" width="25.33203125" customWidth="1"/>
    <col min="2" max="2" width="8.6640625" customWidth="1"/>
    <col min="3" max="3" width="12.6640625" customWidth="1"/>
    <col min="4" max="4" width="13.83203125" customWidth="1"/>
  </cols>
  <sheetData>
    <row r="1" spans="1:40" ht="15.75" customHeight="1">
      <c r="A1" s="42" t="s">
        <v>87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4"/>
    </row>
    <row r="2" spans="1:40" ht="15.75" customHeight="1">
      <c r="A2" s="45"/>
      <c r="B2" s="64"/>
      <c r="C2" s="95" t="s">
        <v>60</v>
      </c>
      <c r="D2" s="96"/>
      <c r="E2" s="43"/>
      <c r="F2" s="95" t="s">
        <v>61</v>
      </c>
      <c r="G2" s="96"/>
      <c r="H2" s="43"/>
      <c r="I2" s="95" t="s">
        <v>62</v>
      </c>
      <c r="J2" s="96"/>
      <c r="K2" s="43"/>
      <c r="L2" s="95" t="s">
        <v>63</v>
      </c>
      <c r="M2" s="96"/>
      <c r="N2" s="43"/>
      <c r="O2" s="95" t="s">
        <v>64</v>
      </c>
      <c r="P2" s="96"/>
      <c r="Q2" s="43"/>
      <c r="R2" s="95" t="s">
        <v>65</v>
      </c>
      <c r="S2" s="96"/>
      <c r="T2" s="43"/>
      <c r="U2" s="95" t="s">
        <v>66</v>
      </c>
      <c r="V2" s="96"/>
      <c r="W2" s="43"/>
      <c r="X2" s="95" t="s">
        <v>67</v>
      </c>
      <c r="Y2" s="96"/>
      <c r="Z2" s="43"/>
      <c r="AA2" s="95" t="s">
        <v>68</v>
      </c>
      <c r="AB2" s="96"/>
      <c r="AC2" s="43"/>
      <c r="AD2" s="95" t="s">
        <v>69</v>
      </c>
      <c r="AE2" s="96"/>
      <c r="AF2" s="43"/>
      <c r="AG2" s="95" t="s">
        <v>70</v>
      </c>
      <c r="AH2" s="96"/>
      <c r="AI2" s="43"/>
      <c r="AJ2" s="95" t="s">
        <v>71</v>
      </c>
      <c r="AK2" s="96"/>
      <c r="AL2" s="43"/>
      <c r="AM2" s="95" t="s">
        <v>72</v>
      </c>
      <c r="AN2" s="96"/>
    </row>
    <row r="3" spans="1:40" ht="15.75" customHeight="1">
      <c r="A3" s="45" t="s">
        <v>104</v>
      </c>
      <c r="B3" s="64"/>
      <c r="C3" s="65" t="s">
        <v>105</v>
      </c>
      <c r="D3" s="66" t="s">
        <v>106</v>
      </c>
      <c r="E3" s="43"/>
      <c r="F3" s="65" t="s">
        <v>105</v>
      </c>
      <c r="G3" s="66" t="s">
        <v>106</v>
      </c>
      <c r="H3" s="43"/>
      <c r="I3" s="65" t="s">
        <v>105</v>
      </c>
      <c r="J3" s="66" t="s">
        <v>106</v>
      </c>
      <c r="K3" s="43"/>
      <c r="L3" s="65" t="s">
        <v>105</v>
      </c>
      <c r="M3" s="66" t="s">
        <v>106</v>
      </c>
      <c r="N3" s="43"/>
      <c r="O3" s="65" t="s">
        <v>105</v>
      </c>
      <c r="P3" s="66" t="s">
        <v>106</v>
      </c>
      <c r="Q3" s="43"/>
      <c r="R3" s="65" t="s">
        <v>105</v>
      </c>
      <c r="S3" s="66" t="s">
        <v>106</v>
      </c>
      <c r="T3" s="43"/>
      <c r="U3" s="65" t="s">
        <v>105</v>
      </c>
      <c r="V3" s="66" t="s">
        <v>106</v>
      </c>
      <c r="W3" s="43"/>
      <c r="X3" s="65" t="s">
        <v>105</v>
      </c>
      <c r="Y3" s="66" t="s">
        <v>106</v>
      </c>
      <c r="Z3" s="43"/>
      <c r="AA3" s="65" t="s">
        <v>105</v>
      </c>
      <c r="AB3" s="66" t="s">
        <v>106</v>
      </c>
      <c r="AC3" s="43"/>
      <c r="AD3" s="65" t="s">
        <v>105</v>
      </c>
      <c r="AE3" s="66" t="s">
        <v>106</v>
      </c>
      <c r="AF3" s="43"/>
      <c r="AG3" s="65" t="s">
        <v>105</v>
      </c>
      <c r="AH3" s="66" t="s">
        <v>106</v>
      </c>
      <c r="AI3" s="43"/>
      <c r="AJ3" s="65" t="s">
        <v>105</v>
      </c>
      <c r="AK3" s="66" t="s">
        <v>106</v>
      </c>
      <c r="AL3" s="43"/>
      <c r="AM3" s="65" t="s">
        <v>105</v>
      </c>
      <c r="AN3" s="66" t="s">
        <v>106</v>
      </c>
    </row>
    <row r="4" spans="1:40" ht="15.75" customHeight="1">
      <c r="A4" s="47" t="s">
        <v>107</v>
      </c>
      <c r="B4" s="67"/>
      <c r="C4" s="68">
        <v>3</v>
      </c>
      <c r="D4" s="68"/>
      <c r="E4" s="49"/>
      <c r="F4" s="68">
        <v>3</v>
      </c>
      <c r="G4" s="68"/>
      <c r="H4" s="49"/>
      <c r="I4" s="68">
        <v>3</v>
      </c>
      <c r="J4" s="68"/>
      <c r="K4" s="49"/>
      <c r="L4" s="68">
        <v>5</v>
      </c>
      <c r="M4" s="68"/>
      <c r="N4" s="49"/>
      <c r="O4" s="68">
        <v>5</v>
      </c>
      <c r="P4" s="68"/>
      <c r="Q4" s="49"/>
      <c r="R4" s="68">
        <v>5</v>
      </c>
      <c r="S4" s="68"/>
      <c r="T4" s="49"/>
      <c r="U4" s="68">
        <v>5</v>
      </c>
      <c r="V4" s="68"/>
      <c r="W4" s="49"/>
      <c r="X4" s="68">
        <v>5</v>
      </c>
      <c r="Y4" s="68"/>
      <c r="Z4" s="49"/>
      <c r="AA4" s="68">
        <v>5</v>
      </c>
      <c r="AB4" s="68"/>
      <c r="AC4" s="49"/>
      <c r="AD4" s="68">
        <v>5</v>
      </c>
      <c r="AE4" s="68"/>
      <c r="AF4" s="49"/>
      <c r="AG4" s="68">
        <v>5</v>
      </c>
      <c r="AH4" s="68"/>
      <c r="AI4" s="49"/>
      <c r="AJ4" s="68">
        <v>5</v>
      </c>
      <c r="AK4" s="68"/>
      <c r="AL4" s="49"/>
      <c r="AM4" s="69">
        <f t="shared" ref="AM4:AN4" si="0">SUM(C4+F4+I4+L4+O4+R4+U4+X4+AA4+AD4+AG4+AJ4)</f>
        <v>54</v>
      </c>
      <c r="AN4" s="69">
        <f t="shared" si="0"/>
        <v>0</v>
      </c>
    </row>
    <row r="5" spans="1:40" ht="15.75" customHeight="1">
      <c r="A5" s="47" t="s">
        <v>108</v>
      </c>
      <c r="B5" s="67"/>
      <c r="C5" s="68">
        <v>3</v>
      </c>
      <c r="D5" s="68"/>
      <c r="E5" s="49"/>
      <c r="F5" s="68">
        <v>3</v>
      </c>
      <c r="G5" s="68"/>
      <c r="H5" s="49"/>
      <c r="I5" s="68">
        <v>3</v>
      </c>
      <c r="J5" s="68"/>
      <c r="K5" s="49"/>
      <c r="L5" s="68">
        <v>2</v>
      </c>
      <c r="M5" s="68"/>
      <c r="N5" s="49"/>
      <c r="O5" s="68">
        <v>2</v>
      </c>
      <c r="P5" s="68"/>
      <c r="Q5" s="49"/>
      <c r="R5" s="68">
        <v>2</v>
      </c>
      <c r="S5" s="68"/>
      <c r="T5" s="49"/>
      <c r="U5" s="68">
        <v>2</v>
      </c>
      <c r="V5" s="68"/>
      <c r="W5" s="49"/>
      <c r="X5" s="68">
        <v>2</v>
      </c>
      <c r="Y5" s="68"/>
      <c r="Z5" s="49"/>
      <c r="AA5" s="68">
        <v>2</v>
      </c>
      <c r="AB5" s="68"/>
      <c r="AC5" s="49"/>
      <c r="AD5" s="68">
        <v>2</v>
      </c>
      <c r="AE5" s="68"/>
      <c r="AF5" s="49"/>
      <c r="AG5" s="68">
        <v>2</v>
      </c>
      <c r="AH5" s="68"/>
      <c r="AI5" s="49"/>
      <c r="AJ5" s="68">
        <v>2</v>
      </c>
      <c r="AK5" s="68"/>
      <c r="AL5" s="49"/>
      <c r="AM5" s="69">
        <f t="shared" ref="AM5:AN5" si="1">SUM(C5+F5+I5+L5+O5+R5+U5+X5+AA5+AD5+AG5+AJ5)</f>
        <v>27</v>
      </c>
      <c r="AN5" s="69">
        <f t="shared" si="1"/>
        <v>0</v>
      </c>
    </row>
    <row r="6" spans="1:40" ht="15.75" customHeight="1">
      <c r="A6" s="47" t="s">
        <v>109</v>
      </c>
      <c r="B6" s="67"/>
      <c r="C6" s="68">
        <v>0</v>
      </c>
      <c r="D6" s="68"/>
      <c r="E6" s="49"/>
      <c r="F6" s="68">
        <v>0</v>
      </c>
      <c r="G6" s="68"/>
      <c r="H6" s="49"/>
      <c r="I6" s="68">
        <v>0</v>
      </c>
      <c r="J6" s="68"/>
      <c r="K6" s="49"/>
      <c r="L6" s="68">
        <v>5</v>
      </c>
      <c r="M6" s="68"/>
      <c r="N6" s="49"/>
      <c r="O6" s="68">
        <v>5</v>
      </c>
      <c r="P6" s="68"/>
      <c r="Q6" s="49"/>
      <c r="R6" s="68">
        <v>5</v>
      </c>
      <c r="S6" s="68"/>
      <c r="T6" s="49"/>
      <c r="U6" s="68">
        <v>5</v>
      </c>
      <c r="V6" s="68"/>
      <c r="W6" s="49"/>
      <c r="X6" s="68">
        <v>5</v>
      </c>
      <c r="Y6" s="68"/>
      <c r="Z6" s="49"/>
      <c r="AA6" s="68">
        <v>5</v>
      </c>
      <c r="AB6" s="68"/>
      <c r="AC6" s="49"/>
      <c r="AD6" s="68">
        <v>5</v>
      </c>
      <c r="AE6" s="68"/>
      <c r="AF6" s="49"/>
      <c r="AG6" s="68">
        <v>5</v>
      </c>
      <c r="AH6" s="68"/>
      <c r="AI6" s="49"/>
      <c r="AJ6" s="68">
        <v>5</v>
      </c>
      <c r="AK6" s="68"/>
      <c r="AL6" s="49"/>
      <c r="AM6" s="69">
        <f t="shared" ref="AM6:AN6" si="2">SUM(C6+F6+I6+L6+O6+R6+U6+X6+AA6+AD6+AG6+AJ6)</f>
        <v>45</v>
      </c>
      <c r="AN6" s="69">
        <f t="shared" si="2"/>
        <v>0</v>
      </c>
    </row>
    <row r="7" spans="1:40" ht="15.75" customHeight="1">
      <c r="A7" s="70" t="s">
        <v>110</v>
      </c>
      <c r="B7" s="71"/>
      <c r="C7" s="68">
        <v>0</v>
      </c>
      <c r="D7" s="68"/>
      <c r="F7" s="68">
        <v>0</v>
      </c>
      <c r="I7" s="68">
        <v>0</v>
      </c>
      <c r="L7" s="68">
        <v>16</v>
      </c>
      <c r="O7" s="68">
        <v>16</v>
      </c>
      <c r="R7" s="68">
        <v>16</v>
      </c>
      <c r="U7" s="68">
        <v>16</v>
      </c>
      <c r="X7" s="68">
        <v>16</v>
      </c>
      <c r="AA7" s="68">
        <v>16</v>
      </c>
      <c r="AD7" s="68">
        <v>16</v>
      </c>
      <c r="AG7" s="68">
        <v>16</v>
      </c>
      <c r="AJ7" s="68">
        <v>16</v>
      </c>
      <c r="AM7" s="69">
        <f t="shared" ref="AM7:AN7" si="3">SUM(C7+F7+I7+L7+O7+R7+U7+X7+AA7+AD7+AG7+AJ7)</f>
        <v>144</v>
      </c>
      <c r="AN7" s="69">
        <f t="shared" si="3"/>
        <v>0</v>
      </c>
    </row>
    <row r="8" spans="1:40" ht="15.75" customHeight="1">
      <c r="A8" s="47" t="s">
        <v>111</v>
      </c>
      <c r="B8" s="67"/>
      <c r="C8" s="68">
        <v>0</v>
      </c>
      <c r="D8" s="68"/>
      <c r="E8" s="56"/>
      <c r="F8" s="68">
        <v>0</v>
      </c>
      <c r="G8" s="68"/>
      <c r="H8" s="56"/>
      <c r="I8" s="68">
        <v>0</v>
      </c>
      <c r="J8" s="68"/>
      <c r="K8" s="56"/>
      <c r="L8" s="68">
        <v>0</v>
      </c>
      <c r="M8" s="68"/>
      <c r="N8" s="56"/>
      <c r="O8" s="68">
        <v>0</v>
      </c>
      <c r="P8" s="68"/>
      <c r="Q8" s="56"/>
      <c r="R8" s="68">
        <v>100</v>
      </c>
      <c r="S8" s="68"/>
      <c r="T8" s="56"/>
      <c r="U8" s="68">
        <v>0</v>
      </c>
      <c r="V8" s="68"/>
      <c r="W8" s="56"/>
      <c r="X8" s="68">
        <v>0</v>
      </c>
      <c r="Y8" s="68"/>
      <c r="Z8" s="56"/>
      <c r="AA8" s="68">
        <v>100</v>
      </c>
      <c r="AB8" s="68"/>
      <c r="AC8" s="56"/>
      <c r="AD8" s="68">
        <v>0</v>
      </c>
      <c r="AE8" s="68"/>
      <c r="AF8" s="56"/>
      <c r="AG8" s="68">
        <v>0</v>
      </c>
      <c r="AH8" s="68"/>
      <c r="AI8" s="56"/>
      <c r="AJ8" s="68">
        <v>0</v>
      </c>
      <c r="AK8" s="68"/>
      <c r="AL8" s="56"/>
      <c r="AM8" s="69">
        <f t="shared" ref="AM8:AN8" si="4">SUM(C8+F8+I8+L8+O8+R8+U8+X8+AA8+AD8+AG8+AJ8)</f>
        <v>200</v>
      </c>
      <c r="AN8" s="69">
        <f t="shared" si="4"/>
        <v>0</v>
      </c>
    </row>
    <row r="9" spans="1:40" ht="15.75" customHeight="1">
      <c r="A9" s="47" t="s">
        <v>112</v>
      </c>
      <c r="B9" s="67"/>
      <c r="C9" s="68">
        <v>4</v>
      </c>
      <c r="D9" s="68"/>
      <c r="E9" s="43"/>
      <c r="F9" s="68">
        <v>4</v>
      </c>
      <c r="G9" s="68"/>
      <c r="H9" s="43"/>
      <c r="I9" s="68">
        <v>4</v>
      </c>
      <c r="J9" s="68"/>
      <c r="K9" s="43"/>
      <c r="L9" s="68">
        <v>5</v>
      </c>
      <c r="M9" s="68"/>
      <c r="N9" s="43"/>
      <c r="O9" s="68">
        <v>5</v>
      </c>
      <c r="P9" s="68"/>
      <c r="Q9" s="43"/>
      <c r="R9" s="68">
        <v>5</v>
      </c>
      <c r="S9" s="68"/>
      <c r="T9" s="43"/>
      <c r="U9" s="68">
        <v>5</v>
      </c>
      <c r="V9" s="68"/>
      <c r="W9" s="43"/>
      <c r="X9" s="68">
        <v>5</v>
      </c>
      <c r="Y9" s="68"/>
      <c r="Z9" s="43"/>
      <c r="AA9" s="68">
        <v>5</v>
      </c>
      <c r="AB9" s="68"/>
      <c r="AC9" s="43"/>
      <c r="AD9" s="68">
        <v>5</v>
      </c>
      <c r="AE9" s="68"/>
      <c r="AF9" s="43"/>
      <c r="AG9" s="68">
        <v>5</v>
      </c>
      <c r="AH9" s="68"/>
      <c r="AI9" s="43"/>
      <c r="AJ9" s="68">
        <v>5</v>
      </c>
      <c r="AK9" s="68"/>
      <c r="AL9" s="43"/>
      <c r="AM9" s="69">
        <f t="shared" ref="AM9:AN9" si="5">SUM(C9+F9+I9+L9+O9+R9+U9+X9+AA9+AD9+AG9+AJ9)</f>
        <v>57</v>
      </c>
      <c r="AN9" s="69">
        <f t="shared" si="5"/>
        <v>0</v>
      </c>
    </row>
    <row r="10" spans="1:40" ht="15.75" customHeight="1">
      <c r="A10" s="47" t="s">
        <v>113</v>
      </c>
      <c r="B10" s="67"/>
      <c r="C10" s="68">
        <v>0</v>
      </c>
      <c r="D10" s="68"/>
      <c r="E10" s="43"/>
      <c r="F10" s="68">
        <v>0</v>
      </c>
      <c r="G10" s="68"/>
      <c r="H10" s="43"/>
      <c r="I10" s="68">
        <v>200</v>
      </c>
      <c r="J10" s="68"/>
      <c r="K10" s="43"/>
      <c r="L10" s="68">
        <v>0</v>
      </c>
      <c r="M10" s="68"/>
      <c r="N10" s="43"/>
      <c r="O10" s="68">
        <v>0</v>
      </c>
      <c r="P10" s="68"/>
      <c r="Q10" s="43"/>
      <c r="R10" s="68">
        <v>0</v>
      </c>
      <c r="S10" s="68"/>
      <c r="T10" s="43"/>
      <c r="U10" s="68">
        <v>0</v>
      </c>
      <c r="V10" s="68"/>
      <c r="W10" s="43"/>
      <c r="X10" s="68">
        <v>0</v>
      </c>
      <c r="Y10" s="68"/>
      <c r="Z10" s="43"/>
      <c r="AA10" s="68">
        <v>0</v>
      </c>
      <c r="AB10" s="68"/>
      <c r="AC10" s="43"/>
      <c r="AD10" s="68">
        <v>0</v>
      </c>
      <c r="AE10" s="68"/>
      <c r="AF10" s="43"/>
      <c r="AG10" s="68">
        <v>0</v>
      </c>
      <c r="AH10" s="68"/>
      <c r="AI10" s="43"/>
      <c r="AJ10" s="68">
        <v>0</v>
      </c>
      <c r="AK10" s="68"/>
      <c r="AL10" s="43"/>
      <c r="AM10" s="69">
        <f t="shared" ref="AM10:AN10" si="6">SUM(C10+F10+I10+L10+O10+R10+U10+X10+AA10+AD10+AG10+AJ10)</f>
        <v>200</v>
      </c>
      <c r="AN10" s="69">
        <f t="shared" si="6"/>
        <v>0</v>
      </c>
    </row>
    <row r="11" spans="1:40" ht="15.75" customHeight="1">
      <c r="A11" s="47" t="s">
        <v>114</v>
      </c>
      <c r="B11" s="67"/>
      <c r="C11" s="68">
        <v>0</v>
      </c>
      <c r="D11" s="68"/>
      <c r="E11" s="49"/>
      <c r="F11" s="68">
        <v>0</v>
      </c>
      <c r="G11" s="68"/>
      <c r="H11" s="49"/>
      <c r="I11" s="68">
        <v>0</v>
      </c>
      <c r="J11" s="68"/>
      <c r="K11" s="49"/>
      <c r="L11" s="68">
        <v>0</v>
      </c>
      <c r="M11" s="68"/>
      <c r="N11" s="49"/>
      <c r="O11" s="68">
        <v>0</v>
      </c>
      <c r="P11" s="68"/>
      <c r="Q11" s="49"/>
      <c r="R11" s="68">
        <v>0</v>
      </c>
      <c r="S11" s="68"/>
      <c r="T11" s="49"/>
      <c r="U11" s="68">
        <v>200</v>
      </c>
      <c r="V11" s="68"/>
      <c r="W11" s="49"/>
      <c r="X11" s="68">
        <v>0</v>
      </c>
      <c r="Y11" s="68"/>
      <c r="Z11" s="49"/>
      <c r="AA11" s="68">
        <v>0</v>
      </c>
      <c r="AB11" s="68"/>
      <c r="AC11" s="49"/>
      <c r="AD11" s="68">
        <v>0</v>
      </c>
      <c r="AE11" s="68"/>
      <c r="AF11" s="49"/>
      <c r="AG11" s="68">
        <v>0</v>
      </c>
      <c r="AH11" s="68"/>
      <c r="AI11" s="49"/>
      <c r="AJ11" s="68">
        <v>0</v>
      </c>
      <c r="AK11" s="68"/>
      <c r="AL11" s="49"/>
      <c r="AM11" s="69">
        <f t="shared" ref="AM11:AN11" si="7">SUM(C11+F11+I11+L11+O11+R11+U11+X11+AA11+AD11+AG11+AJ11)</f>
        <v>200</v>
      </c>
      <c r="AN11" s="69">
        <f t="shared" si="7"/>
        <v>0</v>
      </c>
    </row>
    <row r="12" spans="1:40" ht="15.75" customHeight="1">
      <c r="A12" s="47" t="s">
        <v>115</v>
      </c>
      <c r="B12" s="67"/>
      <c r="C12" s="68">
        <v>5</v>
      </c>
      <c r="D12" s="68"/>
      <c r="E12" s="49"/>
      <c r="F12" s="68">
        <v>5</v>
      </c>
      <c r="G12" s="68"/>
      <c r="H12" s="49"/>
      <c r="I12" s="68">
        <v>5</v>
      </c>
      <c r="J12" s="68"/>
      <c r="K12" s="49"/>
      <c r="L12" s="68">
        <v>5</v>
      </c>
      <c r="M12" s="68"/>
      <c r="N12" s="49"/>
      <c r="O12" s="68">
        <v>5</v>
      </c>
      <c r="P12" s="68"/>
      <c r="Q12" s="49"/>
      <c r="R12" s="68">
        <v>5</v>
      </c>
      <c r="S12" s="68"/>
      <c r="T12" s="49"/>
      <c r="U12" s="68">
        <v>5</v>
      </c>
      <c r="V12" s="68"/>
      <c r="W12" s="49"/>
      <c r="X12" s="68">
        <v>5</v>
      </c>
      <c r="Y12" s="68"/>
      <c r="Z12" s="49"/>
      <c r="AA12" s="68">
        <v>5</v>
      </c>
      <c r="AB12" s="68"/>
      <c r="AC12" s="49"/>
      <c r="AD12" s="68">
        <v>5</v>
      </c>
      <c r="AE12" s="68"/>
      <c r="AF12" s="49"/>
      <c r="AG12" s="68">
        <v>5</v>
      </c>
      <c r="AH12" s="68"/>
      <c r="AI12" s="49"/>
      <c r="AJ12" s="68">
        <v>5</v>
      </c>
      <c r="AK12" s="68"/>
      <c r="AL12" s="49"/>
      <c r="AM12" s="69">
        <f t="shared" ref="AM12:AN12" si="8">SUM(C12+F12+I12+L12+O12+R12+U12+X12+AA12+AD12+AG12+AJ12)</f>
        <v>60</v>
      </c>
      <c r="AN12" s="69">
        <f t="shared" si="8"/>
        <v>0</v>
      </c>
    </row>
    <row r="13" spans="1:40" ht="15.75" customHeight="1">
      <c r="A13" s="42" t="s">
        <v>72</v>
      </c>
      <c r="B13" s="67"/>
      <c r="C13" s="72">
        <f t="shared" ref="C13:D13" si="9">SUM(C4:C12)</f>
        <v>15</v>
      </c>
      <c r="D13" s="72">
        <f t="shared" si="9"/>
        <v>0</v>
      </c>
      <c r="E13" s="43"/>
      <c r="F13" s="72">
        <f t="shared" ref="F13:G13" si="10">SUM(F4:F12)</f>
        <v>15</v>
      </c>
      <c r="G13" s="72">
        <f t="shared" si="10"/>
        <v>0</v>
      </c>
      <c r="H13" s="43"/>
      <c r="I13" s="72">
        <f t="shared" ref="I13:J13" si="11">SUM(I4:I12)</f>
        <v>215</v>
      </c>
      <c r="J13" s="72">
        <f t="shared" si="11"/>
        <v>0</v>
      </c>
      <c r="K13" s="43"/>
      <c r="L13" s="72">
        <f t="shared" ref="L13:M13" si="12">SUM(L4:L12)</f>
        <v>38</v>
      </c>
      <c r="M13" s="72">
        <f t="shared" si="12"/>
        <v>0</v>
      </c>
      <c r="N13" s="43"/>
      <c r="O13" s="72">
        <f t="shared" ref="O13:P13" si="13">SUM(O4:O12)</f>
        <v>38</v>
      </c>
      <c r="P13" s="72">
        <f t="shared" si="13"/>
        <v>0</v>
      </c>
      <c r="Q13" s="43"/>
      <c r="R13" s="72">
        <f t="shared" ref="R13:S13" si="14">SUM(R4:R12)</f>
        <v>138</v>
      </c>
      <c r="S13" s="72">
        <f t="shared" si="14"/>
        <v>0</v>
      </c>
      <c r="T13" s="43"/>
      <c r="U13" s="72">
        <f t="shared" ref="U13:V13" si="15">SUM(U4:U12)</f>
        <v>238</v>
      </c>
      <c r="V13" s="72">
        <f t="shared" si="15"/>
        <v>0</v>
      </c>
      <c r="W13" s="43"/>
      <c r="X13" s="72">
        <f t="shared" ref="X13:Y13" si="16">SUM(X4:X12)</f>
        <v>38</v>
      </c>
      <c r="Y13" s="72">
        <f t="shared" si="16"/>
        <v>0</v>
      </c>
      <c r="Z13" s="43"/>
      <c r="AA13" s="72">
        <f t="shared" ref="AA13:AB13" si="17">SUM(AA4:AA12)</f>
        <v>138</v>
      </c>
      <c r="AB13" s="72">
        <f t="shared" si="17"/>
        <v>0</v>
      </c>
      <c r="AC13" s="43"/>
      <c r="AD13" s="72">
        <f t="shared" ref="AD13:AE13" si="18">SUM(AD4:AD12)</f>
        <v>38</v>
      </c>
      <c r="AE13" s="72">
        <f t="shared" si="18"/>
        <v>0</v>
      </c>
      <c r="AF13" s="43"/>
      <c r="AG13" s="72">
        <f t="shared" ref="AG13:AH13" si="19">SUM(AG4:AG12)</f>
        <v>38</v>
      </c>
      <c r="AH13" s="72">
        <f t="shared" si="19"/>
        <v>0</v>
      </c>
      <c r="AI13" s="43"/>
      <c r="AJ13" s="72">
        <f t="shared" ref="AJ13:AK13" si="20">SUM(AJ4:AJ12)</f>
        <v>38</v>
      </c>
      <c r="AK13" s="72">
        <f t="shared" si="20"/>
        <v>0</v>
      </c>
      <c r="AL13" s="43"/>
      <c r="AM13" s="69">
        <f t="shared" ref="AM13:AN13" si="21">SUM(C13+F13+I13+L13+O13+R13+U13+X13+AA13+AD13+AG13+AJ13)</f>
        <v>987</v>
      </c>
      <c r="AN13" s="69">
        <f t="shared" si="21"/>
        <v>0</v>
      </c>
    </row>
    <row r="14" spans="1:40" ht="15.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4"/>
    </row>
    <row r="15" spans="1:40" ht="15.75" customHeight="1">
      <c r="A15" s="42" t="s">
        <v>116</v>
      </c>
      <c r="B15" s="56"/>
      <c r="C15" s="44"/>
      <c r="D15" s="44"/>
      <c r="E15" s="43"/>
      <c r="F15" s="44"/>
      <c r="G15" s="44"/>
      <c r="H15" s="43"/>
      <c r="I15" s="44"/>
      <c r="J15" s="44"/>
      <c r="K15" s="43"/>
      <c r="L15" s="44"/>
      <c r="M15" s="44"/>
      <c r="N15" s="43"/>
      <c r="O15" s="44"/>
      <c r="P15" s="44"/>
      <c r="Q15" s="43"/>
      <c r="R15" s="44"/>
      <c r="S15" s="44"/>
      <c r="T15" s="43"/>
      <c r="U15" s="44"/>
      <c r="V15" s="44"/>
      <c r="W15" s="43"/>
      <c r="X15" s="44"/>
      <c r="Y15" s="44"/>
      <c r="Z15" s="43"/>
      <c r="AA15" s="44"/>
      <c r="AB15" s="44"/>
      <c r="AC15" s="43"/>
      <c r="AD15" s="44"/>
      <c r="AE15" s="44"/>
      <c r="AF15" s="43"/>
      <c r="AG15" s="44"/>
      <c r="AH15" s="44"/>
      <c r="AI15" s="43"/>
      <c r="AJ15" s="44"/>
      <c r="AK15" s="44"/>
      <c r="AL15" s="43"/>
      <c r="AM15" s="44"/>
      <c r="AN15" s="44"/>
    </row>
    <row r="16" spans="1:40" ht="15.75" customHeight="1">
      <c r="A16" s="45"/>
      <c r="B16" s="64"/>
      <c r="C16" s="95" t="s">
        <v>60</v>
      </c>
      <c r="D16" s="96"/>
      <c r="E16" s="44"/>
      <c r="F16" s="95" t="s">
        <v>61</v>
      </c>
      <c r="G16" s="96"/>
      <c r="H16" s="44"/>
      <c r="I16" s="95" t="s">
        <v>62</v>
      </c>
      <c r="J16" s="96"/>
      <c r="K16" s="44"/>
      <c r="L16" s="95" t="s">
        <v>63</v>
      </c>
      <c r="M16" s="96"/>
      <c r="N16" s="44"/>
      <c r="O16" s="95" t="s">
        <v>64</v>
      </c>
      <c r="P16" s="96"/>
      <c r="Q16" s="44"/>
      <c r="R16" s="95" t="s">
        <v>65</v>
      </c>
      <c r="S16" s="96"/>
      <c r="T16" s="44"/>
      <c r="U16" s="95" t="s">
        <v>66</v>
      </c>
      <c r="V16" s="96"/>
      <c r="W16" s="44"/>
      <c r="X16" s="95" t="s">
        <v>67</v>
      </c>
      <c r="Y16" s="96"/>
      <c r="Z16" s="44"/>
      <c r="AA16" s="95" t="s">
        <v>68</v>
      </c>
      <c r="AB16" s="96"/>
      <c r="AC16" s="44"/>
      <c r="AD16" s="95" t="s">
        <v>69</v>
      </c>
      <c r="AE16" s="96"/>
      <c r="AF16" s="44"/>
      <c r="AG16" s="95" t="s">
        <v>70</v>
      </c>
      <c r="AH16" s="96"/>
      <c r="AI16" s="44"/>
      <c r="AJ16" s="95" t="s">
        <v>71</v>
      </c>
      <c r="AK16" s="96"/>
      <c r="AL16" s="44"/>
      <c r="AM16" s="95" t="s">
        <v>72</v>
      </c>
      <c r="AN16" s="96"/>
    </row>
    <row r="17" spans="1:40" ht="15.75" customHeight="1">
      <c r="A17" s="45" t="s">
        <v>104</v>
      </c>
      <c r="B17" s="46" t="s">
        <v>117</v>
      </c>
      <c r="C17" s="65" t="s">
        <v>105</v>
      </c>
      <c r="D17" s="66" t="s">
        <v>106</v>
      </c>
      <c r="E17" s="56"/>
      <c r="F17" s="65" t="s">
        <v>105</v>
      </c>
      <c r="G17" s="66" t="s">
        <v>106</v>
      </c>
      <c r="H17" s="56"/>
      <c r="I17" s="65" t="s">
        <v>105</v>
      </c>
      <c r="J17" s="66" t="s">
        <v>106</v>
      </c>
      <c r="K17" s="56"/>
      <c r="L17" s="65" t="s">
        <v>105</v>
      </c>
      <c r="M17" s="66" t="s">
        <v>106</v>
      </c>
      <c r="N17" s="56"/>
      <c r="O17" s="65" t="s">
        <v>105</v>
      </c>
      <c r="P17" s="66" t="s">
        <v>106</v>
      </c>
      <c r="Q17" s="56"/>
      <c r="R17" s="65" t="s">
        <v>105</v>
      </c>
      <c r="S17" s="66" t="s">
        <v>106</v>
      </c>
      <c r="T17" s="56"/>
      <c r="U17" s="65" t="s">
        <v>105</v>
      </c>
      <c r="V17" s="66" t="s">
        <v>106</v>
      </c>
      <c r="W17" s="56"/>
      <c r="X17" s="65" t="s">
        <v>105</v>
      </c>
      <c r="Y17" s="66" t="s">
        <v>106</v>
      </c>
      <c r="Z17" s="56"/>
      <c r="AA17" s="65" t="s">
        <v>105</v>
      </c>
      <c r="AB17" s="66" t="s">
        <v>106</v>
      </c>
      <c r="AC17" s="56"/>
      <c r="AD17" s="65" t="s">
        <v>105</v>
      </c>
      <c r="AE17" s="66" t="s">
        <v>106</v>
      </c>
      <c r="AF17" s="56"/>
      <c r="AG17" s="65" t="s">
        <v>105</v>
      </c>
      <c r="AH17" s="66" t="s">
        <v>106</v>
      </c>
      <c r="AI17" s="56"/>
      <c r="AJ17" s="65" t="s">
        <v>105</v>
      </c>
      <c r="AK17" s="66" t="s">
        <v>106</v>
      </c>
      <c r="AL17" s="56"/>
      <c r="AM17" s="65" t="s">
        <v>105</v>
      </c>
      <c r="AN17" s="66" t="s">
        <v>106</v>
      </c>
    </row>
    <row r="18" spans="1:40" ht="15.75" customHeight="1">
      <c r="A18" s="47" t="s">
        <v>107</v>
      </c>
      <c r="B18" s="73">
        <v>0.3</v>
      </c>
      <c r="C18" s="74">
        <f t="shared" ref="C18:C26" si="22">C4*B18</f>
        <v>0.89999999999999991</v>
      </c>
      <c r="D18" s="68"/>
      <c r="E18" s="49"/>
      <c r="F18" s="74">
        <f>F4*$B$18</f>
        <v>0.89999999999999991</v>
      </c>
      <c r="G18" s="68"/>
      <c r="H18" s="49"/>
      <c r="I18" s="74">
        <f>I4*$B$18</f>
        <v>0.89999999999999991</v>
      </c>
      <c r="J18" s="68"/>
      <c r="K18" s="49"/>
      <c r="L18" s="74">
        <f>L4*$B$18</f>
        <v>1.5</v>
      </c>
      <c r="M18" s="68"/>
      <c r="N18" s="49"/>
      <c r="O18" s="74">
        <f>O4*$B$18</f>
        <v>1.5</v>
      </c>
      <c r="P18" s="68"/>
      <c r="Q18" s="49"/>
      <c r="R18" s="74">
        <f>R4*$B$18</f>
        <v>1.5</v>
      </c>
      <c r="S18" s="68"/>
      <c r="T18" s="49"/>
      <c r="U18" s="74">
        <f>U4*$B$18</f>
        <v>1.5</v>
      </c>
      <c r="V18" s="68"/>
      <c r="W18" s="49"/>
      <c r="X18" s="74">
        <f>X4*$B$18</f>
        <v>1.5</v>
      </c>
      <c r="Y18" s="68"/>
      <c r="Z18" s="49"/>
      <c r="AA18" s="74">
        <f>AA4*$B$18</f>
        <v>1.5</v>
      </c>
      <c r="AB18" s="68"/>
      <c r="AC18" s="49"/>
      <c r="AD18" s="74">
        <f>AD4*$B$18</f>
        <v>1.5</v>
      </c>
      <c r="AE18" s="68"/>
      <c r="AF18" s="49"/>
      <c r="AG18" s="74">
        <f>AG4*$B$18</f>
        <v>1.5</v>
      </c>
      <c r="AH18" s="68"/>
      <c r="AI18" s="49"/>
      <c r="AJ18" s="74">
        <f>AJ4*$B$18</f>
        <v>1.5</v>
      </c>
      <c r="AK18" s="68"/>
      <c r="AL18" s="49"/>
      <c r="AM18" s="69">
        <f t="shared" ref="AM18:AN18" si="23">SUM(C18+F18+I18+L18+O18+R18+U18+X18+AA18+AD18+AG18+AJ18)</f>
        <v>16.2</v>
      </c>
      <c r="AN18" s="69">
        <f t="shared" si="23"/>
        <v>0</v>
      </c>
    </row>
    <row r="19" spans="1:40" ht="15.75" customHeight="1">
      <c r="A19" s="47" t="s">
        <v>108</v>
      </c>
      <c r="B19" s="73">
        <v>0.2</v>
      </c>
      <c r="C19" s="74">
        <f t="shared" si="22"/>
        <v>0.60000000000000009</v>
      </c>
      <c r="D19" s="68"/>
      <c r="E19" s="49"/>
      <c r="F19" s="74">
        <f>F5*$B$19</f>
        <v>0.60000000000000009</v>
      </c>
      <c r="G19" s="68"/>
      <c r="H19" s="49"/>
      <c r="I19" s="74">
        <f>I5*$B$19</f>
        <v>0.60000000000000009</v>
      </c>
      <c r="J19" s="68"/>
      <c r="K19" s="49"/>
      <c r="L19" s="74">
        <f>L5*$B$19</f>
        <v>0.4</v>
      </c>
      <c r="M19" s="68"/>
      <c r="N19" s="49"/>
      <c r="O19" s="74">
        <f>O5*$B$19</f>
        <v>0.4</v>
      </c>
      <c r="P19" s="68"/>
      <c r="Q19" s="49"/>
      <c r="R19" s="74">
        <f>R5*$B$19</f>
        <v>0.4</v>
      </c>
      <c r="S19" s="68"/>
      <c r="T19" s="49"/>
      <c r="U19" s="74">
        <f>U5*$B$19</f>
        <v>0.4</v>
      </c>
      <c r="V19" s="68"/>
      <c r="W19" s="49"/>
      <c r="X19" s="74">
        <f>X5*$B$19</f>
        <v>0.4</v>
      </c>
      <c r="Y19" s="68"/>
      <c r="Z19" s="49"/>
      <c r="AA19" s="74">
        <f>AA5*$B$19</f>
        <v>0.4</v>
      </c>
      <c r="AB19" s="68"/>
      <c r="AC19" s="49"/>
      <c r="AD19" s="74">
        <f>AD5*$B$19</f>
        <v>0.4</v>
      </c>
      <c r="AE19" s="68"/>
      <c r="AF19" s="49"/>
      <c r="AG19" s="74">
        <f>AG5*$B$19</f>
        <v>0.4</v>
      </c>
      <c r="AH19" s="68"/>
      <c r="AI19" s="49"/>
      <c r="AJ19" s="74">
        <f>AJ5*$B$19</f>
        <v>0.4</v>
      </c>
      <c r="AK19" s="68"/>
      <c r="AL19" s="49"/>
      <c r="AM19" s="69">
        <f t="shared" ref="AM19:AN19" si="24">SUM(C19+F19+I19+L19+O19+R19+U19+X19+AA19+AD19+AG19+AJ19)</f>
        <v>5.4000000000000012</v>
      </c>
      <c r="AN19" s="69">
        <f t="shared" si="24"/>
        <v>0</v>
      </c>
    </row>
    <row r="20" spans="1:40" ht="15.75" customHeight="1">
      <c r="A20" s="47" t="s">
        <v>109</v>
      </c>
      <c r="B20" s="73">
        <v>0.1</v>
      </c>
      <c r="C20" s="74">
        <f t="shared" si="22"/>
        <v>0</v>
      </c>
      <c r="D20" s="68"/>
      <c r="E20" s="43"/>
      <c r="F20" s="74">
        <f>F6*$B$20</f>
        <v>0</v>
      </c>
      <c r="G20" s="68"/>
      <c r="H20" s="43"/>
      <c r="I20" s="74">
        <f>I6*$B$20</f>
        <v>0</v>
      </c>
      <c r="J20" s="68"/>
      <c r="K20" s="43"/>
      <c r="L20" s="74">
        <f>L6*$B$20</f>
        <v>0.5</v>
      </c>
      <c r="M20" s="68"/>
      <c r="N20" s="43"/>
      <c r="O20" s="74">
        <f>O6*$B$20</f>
        <v>0.5</v>
      </c>
      <c r="P20" s="68"/>
      <c r="Q20" s="43"/>
      <c r="R20" s="74">
        <f>R6*$B$20</f>
        <v>0.5</v>
      </c>
      <c r="S20" s="68"/>
      <c r="T20" s="43"/>
      <c r="U20" s="74">
        <f>U6*$B$20</f>
        <v>0.5</v>
      </c>
      <c r="V20" s="68"/>
      <c r="W20" s="43"/>
      <c r="X20" s="74">
        <f>X6*$B$20</f>
        <v>0.5</v>
      </c>
      <c r="Y20" s="68"/>
      <c r="Z20" s="43"/>
      <c r="AA20" s="74">
        <f>AA6*$B$20</f>
        <v>0.5</v>
      </c>
      <c r="AB20" s="68"/>
      <c r="AC20" s="43"/>
      <c r="AD20" s="74">
        <f>AD6*$B$20</f>
        <v>0.5</v>
      </c>
      <c r="AE20" s="68"/>
      <c r="AF20" s="43"/>
      <c r="AG20" s="74">
        <f>AG6*$B$20</f>
        <v>0.5</v>
      </c>
      <c r="AH20" s="68"/>
      <c r="AI20" s="43"/>
      <c r="AJ20" s="74">
        <f>AJ6*$B$20</f>
        <v>0.5</v>
      </c>
      <c r="AK20" s="68"/>
      <c r="AL20" s="43"/>
      <c r="AM20" s="69">
        <f t="shared" ref="AM20:AN20" si="25">SUM(C20+F20+I20+L20+O20+R20+U20+X20+AA20+AD20+AG20+AJ20)</f>
        <v>4.5</v>
      </c>
      <c r="AN20" s="69">
        <f t="shared" si="25"/>
        <v>0</v>
      </c>
    </row>
    <row r="21" spans="1:40" ht="15.75" customHeight="1">
      <c r="A21" s="70" t="s">
        <v>110</v>
      </c>
      <c r="B21" s="73">
        <v>0.25</v>
      </c>
      <c r="C21" s="74">
        <f t="shared" si="22"/>
        <v>0</v>
      </c>
      <c r="F21" s="74">
        <f>F7*$B$21</f>
        <v>0</v>
      </c>
      <c r="I21" s="74">
        <f>I7*$B$21</f>
        <v>0</v>
      </c>
      <c r="L21" s="74">
        <f>L7*$B$21</f>
        <v>4</v>
      </c>
      <c r="O21" s="74">
        <f>O7*$B$21</f>
        <v>4</v>
      </c>
      <c r="R21" s="74">
        <f>R7*$B$21</f>
        <v>4</v>
      </c>
      <c r="U21" s="74">
        <f>U7*$B$21</f>
        <v>4</v>
      </c>
      <c r="X21" s="74">
        <f>X7*$B$21</f>
        <v>4</v>
      </c>
      <c r="AA21" s="74">
        <f>AA7*$B$21</f>
        <v>4</v>
      </c>
      <c r="AD21" s="74">
        <f>AD7*$B$21</f>
        <v>4</v>
      </c>
      <c r="AG21" s="74">
        <f>AG7*$B$21</f>
        <v>4</v>
      </c>
      <c r="AJ21" s="74">
        <f>AJ7*$B$21</f>
        <v>4</v>
      </c>
      <c r="AM21" s="69">
        <f t="shared" ref="AM21:AN21" si="26">SUM(C21+F21+I21+L21+O21+R21+U21+X21+AA21+AD21+AG21+AJ21)</f>
        <v>36</v>
      </c>
      <c r="AN21" s="69">
        <f t="shared" si="26"/>
        <v>0</v>
      </c>
    </row>
    <row r="22" spans="1:40" ht="15.75" customHeight="1">
      <c r="A22" s="47" t="s">
        <v>111</v>
      </c>
      <c r="B22" s="73">
        <v>0.01</v>
      </c>
      <c r="C22" s="74">
        <f t="shared" si="22"/>
        <v>0</v>
      </c>
      <c r="D22" s="68"/>
      <c r="E22" s="43"/>
      <c r="F22" s="74">
        <f>F8*$B$22</f>
        <v>0</v>
      </c>
      <c r="G22" s="68"/>
      <c r="H22" s="43"/>
      <c r="I22" s="74">
        <f>I8*$B$22</f>
        <v>0</v>
      </c>
      <c r="J22" s="68"/>
      <c r="K22" s="43"/>
      <c r="L22" s="74">
        <f>L8*$B$22</f>
        <v>0</v>
      </c>
      <c r="M22" s="68"/>
      <c r="N22" s="43"/>
      <c r="O22" s="74">
        <f>O8*$B$22</f>
        <v>0</v>
      </c>
      <c r="P22" s="68"/>
      <c r="Q22" s="43"/>
      <c r="R22" s="74">
        <f>R8*$B$22</f>
        <v>1</v>
      </c>
      <c r="S22" s="68"/>
      <c r="T22" s="43"/>
      <c r="U22" s="74">
        <f>U8*$B$22</f>
        <v>0</v>
      </c>
      <c r="V22" s="68"/>
      <c r="W22" s="43"/>
      <c r="X22" s="74">
        <f>X8*$B$22</f>
        <v>0</v>
      </c>
      <c r="Y22" s="68"/>
      <c r="Z22" s="43"/>
      <c r="AA22" s="74">
        <f>AA8*$B$22</f>
        <v>1</v>
      </c>
      <c r="AB22" s="68"/>
      <c r="AC22" s="43"/>
      <c r="AD22" s="74">
        <f>AD8*$B$22</f>
        <v>0</v>
      </c>
      <c r="AE22" s="68"/>
      <c r="AF22" s="43"/>
      <c r="AG22" s="74">
        <f>AG8*$B$22</f>
        <v>0</v>
      </c>
      <c r="AH22" s="68"/>
      <c r="AI22" s="43"/>
      <c r="AJ22" s="74">
        <f>AJ8*$B$22</f>
        <v>0</v>
      </c>
      <c r="AK22" s="68"/>
      <c r="AL22" s="43"/>
      <c r="AM22" s="69">
        <f t="shared" ref="AM22:AN22" si="27">SUM(C22+F22+I22+L22+O22+R22+U22+X22+AA22+AD22+AG22+AJ22)</f>
        <v>2</v>
      </c>
      <c r="AN22" s="69">
        <f t="shared" si="27"/>
        <v>0</v>
      </c>
    </row>
    <row r="23" spans="1:40" ht="15.75" customHeight="1">
      <c r="A23" s="47" t="s">
        <v>112</v>
      </c>
      <c r="B23" s="73">
        <v>0.75</v>
      </c>
      <c r="C23" s="74">
        <f t="shared" si="22"/>
        <v>3</v>
      </c>
      <c r="D23" s="68"/>
      <c r="E23" s="56"/>
      <c r="F23" s="74">
        <f>F9*$B$23</f>
        <v>3</v>
      </c>
      <c r="G23" s="68"/>
      <c r="H23" s="56"/>
      <c r="I23" s="74">
        <f>I9*$B$23</f>
        <v>3</v>
      </c>
      <c r="J23" s="68"/>
      <c r="K23" s="56"/>
      <c r="L23" s="74">
        <f>L9*$B$23</f>
        <v>3.75</v>
      </c>
      <c r="M23" s="68"/>
      <c r="N23" s="56"/>
      <c r="O23" s="74">
        <f>O9*$B$23</f>
        <v>3.75</v>
      </c>
      <c r="P23" s="68"/>
      <c r="Q23" s="56"/>
      <c r="R23" s="74">
        <f>R9*$B$23</f>
        <v>3.75</v>
      </c>
      <c r="S23" s="68"/>
      <c r="T23" s="56"/>
      <c r="U23" s="74">
        <f>U9*$B$23</f>
        <v>3.75</v>
      </c>
      <c r="V23" s="68"/>
      <c r="W23" s="56"/>
      <c r="X23" s="74">
        <f>X9*$B$23</f>
        <v>3.75</v>
      </c>
      <c r="Y23" s="68"/>
      <c r="Z23" s="56"/>
      <c r="AA23" s="74">
        <f>AA9*$B$23</f>
        <v>3.75</v>
      </c>
      <c r="AB23" s="68"/>
      <c r="AC23" s="56"/>
      <c r="AD23" s="74">
        <f>AD9*$B$23</f>
        <v>3.75</v>
      </c>
      <c r="AE23" s="68"/>
      <c r="AF23" s="56"/>
      <c r="AG23" s="74">
        <f>AG9*$B$23</f>
        <v>3.75</v>
      </c>
      <c r="AH23" s="68"/>
      <c r="AI23" s="56"/>
      <c r="AJ23" s="74">
        <f>AJ9*$B$23</f>
        <v>3.75</v>
      </c>
      <c r="AK23" s="68"/>
      <c r="AL23" s="56"/>
      <c r="AM23" s="69">
        <f t="shared" ref="AM23:AN23" si="28">SUM(C23+F23+I23+L23+O23+R23+U23+X23+AA23+AD23+AG23+AJ23)</f>
        <v>42.75</v>
      </c>
      <c r="AN23" s="69">
        <f t="shared" si="28"/>
        <v>0</v>
      </c>
    </row>
    <row r="24" spans="1:40" ht="15.75" customHeight="1">
      <c r="A24" s="47" t="s">
        <v>113</v>
      </c>
      <c r="B24" s="73">
        <v>0.01</v>
      </c>
      <c r="C24" s="74">
        <f t="shared" si="22"/>
        <v>0</v>
      </c>
      <c r="D24" s="68"/>
      <c r="E24" s="56"/>
      <c r="F24" s="74">
        <f>F10*$B$24</f>
        <v>0</v>
      </c>
      <c r="G24" s="68"/>
      <c r="H24" s="56"/>
      <c r="I24" s="74">
        <f>I10*$B$24</f>
        <v>2</v>
      </c>
      <c r="J24" s="68"/>
      <c r="K24" s="56"/>
      <c r="L24" s="74">
        <f>L10*$B$24</f>
        <v>0</v>
      </c>
      <c r="M24" s="68"/>
      <c r="N24" s="56"/>
      <c r="O24" s="74">
        <f>O10*$B$24</f>
        <v>0</v>
      </c>
      <c r="P24" s="68"/>
      <c r="Q24" s="56"/>
      <c r="R24" s="74">
        <f>R10*$B$24</f>
        <v>0</v>
      </c>
      <c r="S24" s="68"/>
      <c r="T24" s="56"/>
      <c r="U24" s="74">
        <f>U10*$B$24</f>
        <v>0</v>
      </c>
      <c r="V24" s="68"/>
      <c r="W24" s="56"/>
      <c r="X24" s="74">
        <f>X10*$B$24</f>
        <v>0</v>
      </c>
      <c r="Y24" s="68"/>
      <c r="Z24" s="56"/>
      <c r="AA24" s="74">
        <f>AA10*$B$24</f>
        <v>0</v>
      </c>
      <c r="AB24" s="68"/>
      <c r="AC24" s="56"/>
      <c r="AD24" s="74">
        <f>AD10*$B$24</f>
        <v>0</v>
      </c>
      <c r="AE24" s="68"/>
      <c r="AF24" s="56"/>
      <c r="AG24" s="74">
        <f>AG10*$B$24</f>
        <v>0</v>
      </c>
      <c r="AH24" s="68"/>
      <c r="AI24" s="56"/>
      <c r="AJ24" s="74">
        <f>AJ10*$B$24</f>
        <v>0</v>
      </c>
      <c r="AK24" s="68"/>
      <c r="AL24" s="56"/>
      <c r="AM24" s="69">
        <f t="shared" ref="AM24:AN24" si="29">SUM(C24+F24+I24+L24+O24+R24+U24+X24+AA24+AD24+AG24+AJ24)</f>
        <v>2</v>
      </c>
      <c r="AN24" s="69">
        <f t="shared" si="29"/>
        <v>0</v>
      </c>
    </row>
    <row r="25" spans="1:40" ht="15.75" customHeight="1">
      <c r="A25" s="47" t="s">
        <v>114</v>
      </c>
      <c r="B25" s="73">
        <v>0.03</v>
      </c>
      <c r="C25" s="74">
        <f t="shared" si="22"/>
        <v>0</v>
      </c>
      <c r="D25" s="68"/>
      <c r="E25" s="63"/>
      <c r="F25" s="74">
        <f>F11*$B$25</f>
        <v>0</v>
      </c>
      <c r="G25" s="68"/>
      <c r="H25" s="63"/>
      <c r="I25" s="74">
        <f>I11*$B$25</f>
        <v>0</v>
      </c>
      <c r="J25" s="68"/>
      <c r="K25" s="63"/>
      <c r="L25" s="74">
        <f>L11*$B$25</f>
        <v>0</v>
      </c>
      <c r="M25" s="68"/>
      <c r="N25" s="63"/>
      <c r="O25" s="74">
        <f>O11*$B$25</f>
        <v>0</v>
      </c>
      <c r="P25" s="68"/>
      <c r="Q25" s="63"/>
      <c r="R25" s="74">
        <f>R11*$B$25</f>
        <v>0</v>
      </c>
      <c r="S25" s="68"/>
      <c r="T25" s="63"/>
      <c r="U25" s="74">
        <f>U11*$B$25</f>
        <v>6</v>
      </c>
      <c r="V25" s="68"/>
      <c r="W25" s="63"/>
      <c r="X25" s="74">
        <f>X11*$B$25</f>
        <v>0</v>
      </c>
      <c r="Y25" s="68"/>
      <c r="Z25" s="63"/>
      <c r="AA25" s="74">
        <f>AA11*$B$25</f>
        <v>0</v>
      </c>
      <c r="AB25" s="68"/>
      <c r="AC25" s="63"/>
      <c r="AD25" s="74">
        <f>AD11*$B$25</f>
        <v>0</v>
      </c>
      <c r="AE25" s="68"/>
      <c r="AF25" s="63"/>
      <c r="AG25" s="74">
        <f>AG11*$B$25</f>
        <v>0</v>
      </c>
      <c r="AH25" s="68"/>
      <c r="AI25" s="63"/>
      <c r="AJ25" s="74">
        <f>AJ11*$B$25</f>
        <v>0</v>
      </c>
      <c r="AK25" s="68"/>
      <c r="AL25" s="63"/>
      <c r="AM25" s="69">
        <f t="shared" ref="AM25:AN25" si="30">SUM(C25+F25+I25+L25+O25+R25+U25+X25+AA25+AD25+AG25+AJ25)</f>
        <v>6</v>
      </c>
      <c r="AN25" s="69">
        <f t="shared" si="30"/>
        <v>0</v>
      </c>
    </row>
    <row r="26" spans="1:40" ht="15.75" customHeight="1">
      <c r="A26" s="47" t="s">
        <v>115</v>
      </c>
      <c r="B26" s="73">
        <v>0.75</v>
      </c>
      <c r="C26" s="74">
        <f t="shared" si="22"/>
        <v>3.75</v>
      </c>
      <c r="D26" s="68"/>
      <c r="E26" s="63"/>
      <c r="F26" s="74">
        <f>F12*$B$26</f>
        <v>3.75</v>
      </c>
      <c r="G26" s="68"/>
      <c r="H26" s="63"/>
      <c r="I26" s="74">
        <f>I12*$B$26</f>
        <v>3.75</v>
      </c>
      <c r="J26" s="68"/>
      <c r="K26" s="63"/>
      <c r="L26" s="74">
        <f>L12*$B$26</f>
        <v>3.75</v>
      </c>
      <c r="M26" s="68"/>
      <c r="N26" s="63"/>
      <c r="O26" s="74">
        <f>O12*$B$26</f>
        <v>3.75</v>
      </c>
      <c r="P26" s="68"/>
      <c r="Q26" s="63"/>
      <c r="R26" s="74">
        <f>R12*$B$26</f>
        <v>3.75</v>
      </c>
      <c r="S26" s="68"/>
      <c r="T26" s="63"/>
      <c r="U26" s="74">
        <f>U12*$B$26</f>
        <v>3.75</v>
      </c>
      <c r="V26" s="68"/>
      <c r="W26" s="63"/>
      <c r="X26" s="74">
        <f>X12*$B$26</f>
        <v>3.75</v>
      </c>
      <c r="Y26" s="68"/>
      <c r="Z26" s="63"/>
      <c r="AA26" s="74">
        <f>AA12*$B$26</f>
        <v>3.75</v>
      </c>
      <c r="AB26" s="68"/>
      <c r="AC26" s="63"/>
      <c r="AD26" s="74">
        <f>AD12*$B$26</f>
        <v>3.75</v>
      </c>
      <c r="AE26" s="68"/>
      <c r="AF26" s="63"/>
      <c r="AG26" s="74">
        <f>AG12*$B$26</f>
        <v>3.75</v>
      </c>
      <c r="AH26" s="68"/>
      <c r="AI26" s="63"/>
      <c r="AJ26" s="74">
        <f>AJ12*$B$26</f>
        <v>3.75</v>
      </c>
      <c r="AK26" s="68"/>
      <c r="AL26" s="63"/>
      <c r="AM26" s="69">
        <f t="shared" ref="AM26:AN26" si="31">SUM(C26+F26+I26+L26+O26+R26+U26+X26+AA26+AD26+AG26+AJ26)</f>
        <v>45</v>
      </c>
      <c r="AN26" s="69">
        <f t="shared" si="31"/>
        <v>0</v>
      </c>
    </row>
    <row r="27" spans="1:40" ht="15.75" customHeight="1">
      <c r="A27" s="42" t="s">
        <v>72</v>
      </c>
      <c r="B27" s="67"/>
      <c r="C27" s="75">
        <f t="shared" ref="C27:D27" si="32">SUM(C18:C26)</f>
        <v>8.25</v>
      </c>
      <c r="D27" s="72">
        <f t="shared" si="32"/>
        <v>0</v>
      </c>
      <c r="E27" s="49"/>
      <c r="F27" s="75">
        <f t="shared" ref="F27:G27" si="33">SUM(F18:F26)</f>
        <v>8.25</v>
      </c>
      <c r="G27" s="72">
        <f t="shared" si="33"/>
        <v>0</v>
      </c>
      <c r="H27" s="49"/>
      <c r="I27" s="75">
        <f t="shared" ref="I27:J27" si="34">SUM(I18:I26)</f>
        <v>10.25</v>
      </c>
      <c r="J27" s="72">
        <f t="shared" si="34"/>
        <v>0</v>
      </c>
      <c r="K27" s="49"/>
      <c r="L27" s="75">
        <f t="shared" ref="L27:M27" si="35">SUM(L18:L26)</f>
        <v>13.9</v>
      </c>
      <c r="M27" s="72">
        <f t="shared" si="35"/>
        <v>0</v>
      </c>
      <c r="N27" s="49"/>
      <c r="O27" s="75">
        <f t="shared" ref="O27:P27" si="36">SUM(O18:O26)</f>
        <v>13.9</v>
      </c>
      <c r="P27" s="72">
        <f t="shared" si="36"/>
        <v>0</v>
      </c>
      <c r="Q27" s="49"/>
      <c r="R27" s="75">
        <f t="shared" ref="R27:S27" si="37">SUM(R18:R26)</f>
        <v>14.9</v>
      </c>
      <c r="S27" s="72">
        <f t="shared" si="37"/>
        <v>0</v>
      </c>
      <c r="T27" s="49"/>
      <c r="U27" s="75">
        <f t="shared" ref="U27:V27" si="38">SUM(U18:U26)</f>
        <v>19.899999999999999</v>
      </c>
      <c r="V27" s="72">
        <f t="shared" si="38"/>
        <v>0</v>
      </c>
      <c r="W27" s="49"/>
      <c r="X27" s="75">
        <f t="shared" ref="X27:Y27" si="39">SUM(X18:X26)</f>
        <v>13.9</v>
      </c>
      <c r="Y27" s="72">
        <f t="shared" si="39"/>
        <v>0</v>
      </c>
      <c r="Z27" s="49"/>
      <c r="AA27" s="75">
        <f t="shared" ref="AA27:AB27" si="40">SUM(AA18:AA26)</f>
        <v>14.9</v>
      </c>
      <c r="AB27" s="72">
        <f t="shared" si="40"/>
        <v>0</v>
      </c>
      <c r="AC27" s="49"/>
      <c r="AD27" s="75">
        <f t="shared" ref="AD27:AE27" si="41">SUM(AD18:AD26)</f>
        <v>13.9</v>
      </c>
      <c r="AE27" s="72">
        <f t="shared" si="41"/>
        <v>0</v>
      </c>
      <c r="AF27" s="49"/>
      <c r="AG27" s="75">
        <f t="shared" ref="AG27:AH27" si="42">SUM(AG18:AG26)</f>
        <v>13.9</v>
      </c>
      <c r="AH27" s="72">
        <f t="shared" si="42"/>
        <v>0</v>
      </c>
      <c r="AI27" s="49"/>
      <c r="AJ27" s="75">
        <f t="shared" ref="AJ27:AK27" si="43">SUM(AJ18:AJ26)</f>
        <v>13.9</v>
      </c>
      <c r="AK27" s="72">
        <f t="shared" si="43"/>
        <v>0</v>
      </c>
      <c r="AL27" s="49"/>
      <c r="AM27" s="69">
        <f t="shared" ref="AM27:AN27" si="44">SUM(C27+F27+I27+L27+O27+R27+U27+X27+AA27+AD27+AG27+AJ27)</f>
        <v>159.85000000000002</v>
      </c>
      <c r="AN27" s="69">
        <f t="shared" si="44"/>
        <v>0</v>
      </c>
    </row>
    <row r="28" spans="1:40"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4"/>
    </row>
    <row r="29" spans="1:40" ht="15.75" customHeight="1">
      <c r="A29" s="42" t="s">
        <v>118</v>
      </c>
      <c r="B29" s="56"/>
      <c r="C29" s="44"/>
      <c r="D29" s="44"/>
      <c r="E29" s="43"/>
      <c r="F29" s="44"/>
      <c r="G29" s="44"/>
      <c r="H29" s="43"/>
      <c r="I29" s="44"/>
      <c r="J29" s="44"/>
      <c r="K29" s="43"/>
      <c r="L29" s="44"/>
      <c r="M29" s="44"/>
      <c r="N29" s="43"/>
      <c r="O29" s="44"/>
      <c r="P29" s="44"/>
      <c r="Q29" s="43"/>
      <c r="R29" s="44"/>
      <c r="S29" s="44"/>
      <c r="T29" s="43"/>
      <c r="U29" s="44"/>
      <c r="V29" s="44"/>
      <c r="W29" s="43"/>
      <c r="X29" s="44"/>
      <c r="Y29" s="44"/>
      <c r="Z29" s="43"/>
      <c r="AA29" s="44"/>
      <c r="AB29" s="44"/>
      <c r="AC29" s="43"/>
      <c r="AD29" s="44"/>
      <c r="AE29" s="44"/>
      <c r="AF29" s="43"/>
      <c r="AG29" s="44"/>
      <c r="AH29" s="44"/>
      <c r="AI29" s="43"/>
      <c r="AJ29" s="44"/>
      <c r="AK29" s="44"/>
      <c r="AL29" s="43"/>
      <c r="AM29" s="44"/>
      <c r="AN29" s="44"/>
    </row>
    <row r="30" spans="1:40" ht="15.75" customHeight="1">
      <c r="A30" s="45"/>
      <c r="B30" s="64"/>
      <c r="C30" s="95" t="s">
        <v>60</v>
      </c>
      <c r="D30" s="96"/>
      <c r="E30" s="63"/>
      <c r="F30" s="95" t="s">
        <v>61</v>
      </c>
      <c r="G30" s="96"/>
      <c r="H30" s="63"/>
      <c r="I30" s="95" t="s">
        <v>62</v>
      </c>
      <c r="J30" s="96"/>
      <c r="K30" s="63"/>
      <c r="L30" s="95" t="s">
        <v>63</v>
      </c>
      <c r="M30" s="96"/>
      <c r="N30" s="63"/>
      <c r="O30" s="95" t="s">
        <v>64</v>
      </c>
      <c r="P30" s="96"/>
      <c r="Q30" s="63"/>
      <c r="R30" s="95" t="s">
        <v>65</v>
      </c>
      <c r="S30" s="96"/>
      <c r="T30" s="63"/>
      <c r="U30" s="95" t="s">
        <v>66</v>
      </c>
      <c r="V30" s="96"/>
      <c r="W30" s="63"/>
      <c r="X30" s="95" t="s">
        <v>67</v>
      </c>
      <c r="Y30" s="96"/>
      <c r="Z30" s="63"/>
      <c r="AA30" s="95" t="s">
        <v>68</v>
      </c>
      <c r="AB30" s="96"/>
      <c r="AC30" s="63"/>
      <c r="AD30" s="95" t="s">
        <v>69</v>
      </c>
      <c r="AE30" s="96"/>
      <c r="AF30" s="63"/>
      <c r="AG30" s="95" t="s">
        <v>70</v>
      </c>
      <c r="AH30" s="96"/>
      <c r="AI30" s="63"/>
      <c r="AJ30" s="95" t="s">
        <v>71</v>
      </c>
      <c r="AK30" s="96"/>
      <c r="AL30" s="63"/>
      <c r="AM30" s="95" t="s">
        <v>72</v>
      </c>
      <c r="AN30" s="96"/>
    </row>
    <row r="31" spans="1:40" ht="15.75" customHeight="1">
      <c r="A31" s="45" t="s">
        <v>104</v>
      </c>
      <c r="B31" s="46" t="s">
        <v>119</v>
      </c>
      <c r="C31" s="65" t="s">
        <v>105</v>
      </c>
      <c r="D31" s="66" t="s">
        <v>106</v>
      </c>
      <c r="E31" s="43"/>
      <c r="F31" s="65" t="s">
        <v>105</v>
      </c>
      <c r="G31" s="66" t="s">
        <v>106</v>
      </c>
      <c r="H31" s="43"/>
      <c r="I31" s="65" t="s">
        <v>105</v>
      </c>
      <c r="J31" s="66" t="s">
        <v>106</v>
      </c>
      <c r="K31" s="43"/>
      <c r="L31" s="65" t="s">
        <v>105</v>
      </c>
      <c r="M31" s="66" t="s">
        <v>106</v>
      </c>
      <c r="N31" s="43"/>
      <c r="O31" s="65" t="s">
        <v>105</v>
      </c>
      <c r="P31" s="66" t="s">
        <v>106</v>
      </c>
      <c r="Q31" s="43"/>
      <c r="R31" s="65" t="s">
        <v>105</v>
      </c>
      <c r="S31" s="66" t="s">
        <v>106</v>
      </c>
      <c r="T31" s="43"/>
      <c r="U31" s="65" t="s">
        <v>105</v>
      </c>
      <c r="V31" s="66" t="s">
        <v>106</v>
      </c>
      <c r="W31" s="43"/>
      <c r="X31" s="65" t="s">
        <v>105</v>
      </c>
      <c r="Y31" s="66" t="s">
        <v>106</v>
      </c>
      <c r="Z31" s="43"/>
      <c r="AA31" s="65" t="s">
        <v>105</v>
      </c>
      <c r="AB31" s="66" t="s">
        <v>106</v>
      </c>
      <c r="AC31" s="43"/>
      <c r="AD31" s="65" t="s">
        <v>105</v>
      </c>
      <c r="AE31" s="66" t="s">
        <v>106</v>
      </c>
      <c r="AF31" s="43"/>
      <c r="AG31" s="65" t="s">
        <v>105</v>
      </c>
      <c r="AH31" s="66" t="s">
        <v>106</v>
      </c>
      <c r="AI31" s="43"/>
      <c r="AJ31" s="65" t="s">
        <v>105</v>
      </c>
      <c r="AK31" s="66" t="s">
        <v>106</v>
      </c>
      <c r="AL31" s="43"/>
      <c r="AM31" s="65" t="s">
        <v>105</v>
      </c>
      <c r="AN31" s="66" t="s">
        <v>106</v>
      </c>
    </row>
    <row r="32" spans="1:40" ht="15.75" customHeight="1">
      <c r="A32" s="47" t="s">
        <v>107</v>
      </c>
      <c r="B32" s="73">
        <v>0.5</v>
      </c>
      <c r="C32" s="74">
        <f t="shared" ref="C32:C40" si="45">C18*B32</f>
        <v>0.44999999999999996</v>
      </c>
      <c r="D32" s="68"/>
      <c r="E32" s="56"/>
      <c r="F32" s="74">
        <f>F18*$B$32</f>
        <v>0.44999999999999996</v>
      </c>
      <c r="G32" s="68"/>
      <c r="H32" s="56"/>
      <c r="I32" s="74">
        <f>I18*$B$32</f>
        <v>0.44999999999999996</v>
      </c>
      <c r="J32" s="68"/>
      <c r="K32" s="56"/>
      <c r="L32" s="74">
        <f>L18*$B$32</f>
        <v>0.75</v>
      </c>
      <c r="M32" s="68"/>
      <c r="N32" s="56"/>
      <c r="O32" s="74">
        <f>O18*$B$32</f>
        <v>0.75</v>
      </c>
      <c r="P32" s="68"/>
      <c r="Q32" s="56"/>
      <c r="R32" s="74">
        <f>R18*$B$32</f>
        <v>0.75</v>
      </c>
      <c r="S32" s="68"/>
      <c r="T32" s="56"/>
      <c r="U32" s="74">
        <f>U18*$B$32</f>
        <v>0.75</v>
      </c>
      <c r="V32" s="68"/>
      <c r="W32" s="56"/>
      <c r="X32" s="74">
        <f>X18*$B$32</f>
        <v>0.75</v>
      </c>
      <c r="Y32" s="68"/>
      <c r="Z32" s="56"/>
      <c r="AA32" s="74">
        <f>AA18*$B$32</f>
        <v>0.75</v>
      </c>
      <c r="AB32" s="68"/>
      <c r="AC32" s="56"/>
      <c r="AD32" s="74">
        <f>AD18*$B$32</f>
        <v>0.75</v>
      </c>
      <c r="AE32" s="68"/>
      <c r="AF32" s="56"/>
      <c r="AG32" s="74">
        <f>AG18*$B$32</f>
        <v>0.75</v>
      </c>
      <c r="AH32" s="68"/>
      <c r="AI32" s="56"/>
      <c r="AJ32" s="74">
        <f>AJ18*$B$32</f>
        <v>0.75</v>
      </c>
      <c r="AK32" s="68"/>
      <c r="AL32" s="56"/>
      <c r="AM32" s="69">
        <f t="shared" ref="AM32:AN32" si="46">SUM(C32+F32+I32+L32+O32+R32+U32+X32+AA32+AD32+AG32+AJ32)</f>
        <v>8.1</v>
      </c>
      <c r="AN32" s="69">
        <f t="shared" si="46"/>
        <v>0</v>
      </c>
    </row>
    <row r="33" spans="1:40" ht="15.75" customHeight="1">
      <c r="A33" s="47" t="s">
        <v>108</v>
      </c>
      <c r="B33" s="73">
        <v>0.5</v>
      </c>
      <c r="C33" s="74">
        <f t="shared" si="45"/>
        <v>0.30000000000000004</v>
      </c>
      <c r="D33" s="68"/>
      <c r="E33" s="56"/>
      <c r="F33" s="74">
        <f>F19*$B$33</f>
        <v>0.30000000000000004</v>
      </c>
      <c r="G33" s="68"/>
      <c r="H33" s="56"/>
      <c r="I33" s="74">
        <f>I19*$B$33</f>
        <v>0.30000000000000004</v>
      </c>
      <c r="J33" s="68"/>
      <c r="K33" s="56"/>
      <c r="L33" s="74">
        <f>L19*$B$33</f>
        <v>0.2</v>
      </c>
      <c r="M33" s="68"/>
      <c r="N33" s="56"/>
      <c r="O33" s="74">
        <f>O19*$B$33</f>
        <v>0.2</v>
      </c>
      <c r="P33" s="68"/>
      <c r="Q33" s="56"/>
      <c r="R33" s="74">
        <f>R19*$B$33</f>
        <v>0.2</v>
      </c>
      <c r="S33" s="68"/>
      <c r="T33" s="56"/>
      <c r="U33" s="74">
        <f>U19*$B$33</f>
        <v>0.2</v>
      </c>
      <c r="V33" s="68"/>
      <c r="W33" s="56"/>
      <c r="X33" s="74">
        <f>X19*$B$33</f>
        <v>0.2</v>
      </c>
      <c r="Y33" s="68"/>
      <c r="Z33" s="56"/>
      <c r="AA33" s="74">
        <f>AA19*$B$33</f>
        <v>0.2</v>
      </c>
      <c r="AB33" s="68"/>
      <c r="AC33" s="56"/>
      <c r="AD33" s="74">
        <f>AD19*$B$33</f>
        <v>0.2</v>
      </c>
      <c r="AE33" s="68"/>
      <c r="AF33" s="56"/>
      <c r="AG33" s="74">
        <f>AG19*$B$33</f>
        <v>0.2</v>
      </c>
      <c r="AH33" s="68"/>
      <c r="AI33" s="56"/>
      <c r="AJ33" s="74">
        <f>AJ19*$B$33</f>
        <v>0.2</v>
      </c>
      <c r="AK33" s="68"/>
      <c r="AL33" s="56"/>
      <c r="AM33" s="69">
        <f t="shared" ref="AM33:AN33" si="47">SUM(C33+F33+I33+L33+O33+R33+U33+X33+AA33+AD33+AG33+AJ33)</f>
        <v>2.7000000000000006</v>
      </c>
      <c r="AN33" s="69">
        <f t="shared" si="47"/>
        <v>0</v>
      </c>
    </row>
    <row r="34" spans="1:40" ht="15.75" customHeight="1">
      <c r="A34" s="47" t="s">
        <v>109</v>
      </c>
      <c r="B34" s="73">
        <v>0.5</v>
      </c>
      <c r="C34" s="74">
        <f t="shared" si="45"/>
        <v>0</v>
      </c>
      <c r="D34" s="68"/>
      <c r="E34" s="49"/>
      <c r="F34" s="74">
        <f>F20*$B$34</f>
        <v>0</v>
      </c>
      <c r="G34" s="68"/>
      <c r="H34" s="49"/>
      <c r="I34" s="74">
        <f>I20*$B$34</f>
        <v>0</v>
      </c>
      <c r="J34" s="68"/>
      <c r="K34" s="49"/>
      <c r="L34" s="74">
        <f>L20*$B$34</f>
        <v>0.25</v>
      </c>
      <c r="M34" s="68"/>
      <c r="N34" s="49"/>
      <c r="O34" s="74">
        <f>O20*$B$34</f>
        <v>0.25</v>
      </c>
      <c r="P34" s="68"/>
      <c r="Q34" s="49"/>
      <c r="R34" s="74">
        <f>R20*$B$34</f>
        <v>0.25</v>
      </c>
      <c r="S34" s="68"/>
      <c r="T34" s="49"/>
      <c r="U34" s="74">
        <f>U20*$B$34</f>
        <v>0.25</v>
      </c>
      <c r="V34" s="68"/>
      <c r="W34" s="49"/>
      <c r="X34" s="74">
        <f>X20*$B$34</f>
        <v>0.25</v>
      </c>
      <c r="Y34" s="68"/>
      <c r="Z34" s="49"/>
      <c r="AA34" s="74">
        <f>AA20*$B$34</f>
        <v>0.25</v>
      </c>
      <c r="AB34" s="68"/>
      <c r="AC34" s="49"/>
      <c r="AD34" s="74">
        <f>AD20*$B$34</f>
        <v>0.25</v>
      </c>
      <c r="AE34" s="68"/>
      <c r="AF34" s="49"/>
      <c r="AG34" s="74">
        <f>AG20*$B$34</f>
        <v>0.25</v>
      </c>
      <c r="AH34" s="68"/>
      <c r="AI34" s="49"/>
      <c r="AJ34" s="74">
        <f>AJ20*$B$34</f>
        <v>0.25</v>
      </c>
      <c r="AK34" s="68"/>
      <c r="AL34" s="49"/>
      <c r="AM34" s="69">
        <f t="shared" ref="AM34:AN34" si="48">SUM(C34+F34+I34+L34+O34+R34+U34+X34+AA34+AD34+AG34+AJ34)</f>
        <v>2.25</v>
      </c>
      <c r="AN34" s="69">
        <f t="shared" si="48"/>
        <v>0</v>
      </c>
    </row>
    <row r="35" spans="1:40" ht="15.75" customHeight="1">
      <c r="A35" s="70" t="s">
        <v>110</v>
      </c>
      <c r="B35" s="73">
        <v>0.5</v>
      </c>
      <c r="C35" s="74">
        <f t="shared" si="45"/>
        <v>0</v>
      </c>
      <c r="F35" s="74">
        <f>F21*$B$35</f>
        <v>0</v>
      </c>
      <c r="I35" s="74">
        <f>I21*$B$35</f>
        <v>0</v>
      </c>
      <c r="L35" s="74">
        <f>L21*$B$35</f>
        <v>2</v>
      </c>
      <c r="O35" s="74">
        <f>O21*$B$35</f>
        <v>2</v>
      </c>
      <c r="R35" s="74">
        <f>R21*$B$35</f>
        <v>2</v>
      </c>
      <c r="U35" s="74">
        <f>U21*$B$35</f>
        <v>2</v>
      </c>
      <c r="X35" s="74">
        <f>X21*$B$35</f>
        <v>2</v>
      </c>
      <c r="AA35" s="74">
        <f>AA21*$B$35</f>
        <v>2</v>
      </c>
      <c r="AD35" s="74">
        <f>AD21*$B$35</f>
        <v>2</v>
      </c>
      <c r="AG35" s="74">
        <f>AG21*$B$35</f>
        <v>2</v>
      </c>
      <c r="AJ35" s="74">
        <f>AJ21*$B$35</f>
        <v>2</v>
      </c>
      <c r="AM35" s="69">
        <f t="shared" ref="AM35:AN35" si="49">SUM(C35+F35+I35+L35+O35+R35+U35+X35+AA35+AD35+AG35+AJ35)</f>
        <v>18</v>
      </c>
      <c r="AN35" s="69">
        <f t="shared" si="49"/>
        <v>0</v>
      </c>
    </row>
    <row r="36" spans="1:40" ht="15.75" customHeight="1">
      <c r="A36" s="47" t="s">
        <v>111</v>
      </c>
      <c r="B36" s="73">
        <v>0.5</v>
      </c>
      <c r="C36" s="74">
        <f t="shared" si="45"/>
        <v>0</v>
      </c>
      <c r="D36" s="68"/>
      <c r="E36" s="63"/>
      <c r="F36" s="74">
        <f>F22*$B$36</f>
        <v>0</v>
      </c>
      <c r="G36" s="68"/>
      <c r="H36" s="63"/>
      <c r="I36" s="74">
        <f>I22*$B$36</f>
        <v>0</v>
      </c>
      <c r="J36" s="68"/>
      <c r="K36" s="63"/>
      <c r="L36" s="74">
        <f>L22*$B$36</f>
        <v>0</v>
      </c>
      <c r="M36" s="68"/>
      <c r="N36" s="63"/>
      <c r="O36" s="74">
        <f>O22*$B$36</f>
        <v>0</v>
      </c>
      <c r="P36" s="68"/>
      <c r="Q36" s="63"/>
      <c r="R36" s="74">
        <f>R22*$B$36</f>
        <v>0.5</v>
      </c>
      <c r="S36" s="68"/>
      <c r="T36" s="63"/>
      <c r="U36" s="74">
        <f>U22*$B$36</f>
        <v>0</v>
      </c>
      <c r="V36" s="68"/>
      <c r="W36" s="63"/>
      <c r="X36" s="74">
        <f>X22*$B$36</f>
        <v>0</v>
      </c>
      <c r="Y36" s="68"/>
      <c r="Z36" s="63"/>
      <c r="AA36" s="74">
        <f>AA22*$B$36</f>
        <v>0.5</v>
      </c>
      <c r="AB36" s="68"/>
      <c r="AC36" s="63"/>
      <c r="AD36" s="74">
        <f>AD22*$B$36</f>
        <v>0</v>
      </c>
      <c r="AE36" s="68"/>
      <c r="AF36" s="63"/>
      <c r="AG36" s="74">
        <f>AG22*$B$36</f>
        <v>0</v>
      </c>
      <c r="AH36" s="68"/>
      <c r="AI36" s="63"/>
      <c r="AJ36" s="74">
        <f>AJ22*$B$36</f>
        <v>0</v>
      </c>
      <c r="AK36" s="68"/>
      <c r="AL36" s="63"/>
      <c r="AM36" s="69">
        <f t="shared" ref="AM36:AN36" si="50">SUM(C36+F36+I36+L36+O36+R36+U36+X36+AA36+AD36+AG36+AJ36)</f>
        <v>1</v>
      </c>
      <c r="AN36" s="69">
        <f t="shared" si="50"/>
        <v>0</v>
      </c>
    </row>
    <row r="37" spans="1:40" ht="15.75" customHeight="1">
      <c r="A37" s="47" t="s">
        <v>112</v>
      </c>
      <c r="B37" s="73">
        <v>0.5</v>
      </c>
      <c r="C37" s="74">
        <f t="shared" si="45"/>
        <v>1.5</v>
      </c>
      <c r="D37" s="68"/>
      <c r="E37" s="43"/>
      <c r="F37" s="74">
        <f>F23*$B$37</f>
        <v>1.5</v>
      </c>
      <c r="G37" s="68"/>
      <c r="H37" s="43"/>
      <c r="I37" s="74">
        <f>I23*$B$37</f>
        <v>1.5</v>
      </c>
      <c r="J37" s="68"/>
      <c r="K37" s="43"/>
      <c r="L37" s="74">
        <f>L23*$B$37</f>
        <v>1.875</v>
      </c>
      <c r="M37" s="68"/>
      <c r="N37" s="43"/>
      <c r="O37" s="74">
        <f>O23*$B$37</f>
        <v>1.875</v>
      </c>
      <c r="P37" s="68"/>
      <c r="Q37" s="43"/>
      <c r="R37" s="74">
        <f>R23*$B$37</f>
        <v>1.875</v>
      </c>
      <c r="S37" s="68"/>
      <c r="T37" s="43"/>
      <c r="U37" s="74">
        <f>U23*$B$37</f>
        <v>1.875</v>
      </c>
      <c r="V37" s="68"/>
      <c r="W37" s="43"/>
      <c r="X37" s="74">
        <f>X23*$B$37</f>
        <v>1.875</v>
      </c>
      <c r="Y37" s="68"/>
      <c r="Z37" s="43"/>
      <c r="AA37" s="74">
        <f>AA23*$B$37</f>
        <v>1.875</v>
      </c>
      <c r="AB37" s="68"/>
      <c r="AC37" s="43"/>
      <c r="AD37" s="74">
        <f>AD23*$B$37</f>
        <v>1.875</v>
      </c>
      <c r="AE37" s="68"/>
      <c r="AF37" s="43"/>
      <c r="AG37" s="74">
        <f>AG23*$B$37</f>
        <v>1.875</v>
      </c>
      <c r="AH37" s="68"/>
      <c r="AI37" s="43"/>
      <c r="AJ37" s="74">
        <f>AJ23*$B$37</f>
        <v>1.875</v>
      </c>
      <c r="AK37" s="68"/>
      <c r="AL37" s="43"/>
      <c r="AM37" s="69">
        <f t="shared" ref="AM37:AN37" si="51">SUM(C37+F37+I37+L37+O37+R37+U37+X37+AA37+AD37+AG37+AJ37)</f>
        <v>21.375</v>
      </c>
      <c r="AN37" s="69">
        <f t="shared" si="51"/>
        <v>0</v>
      </c>
    </row>
    <row r="38" spans="1:40" ht="15.75" customHeight="1">
      <c r="A38" s="47" t="s">
        <v>113</v>
      </c>
      <c r="B38" s="73">
        <v>0.5</v>
      </c>
      <c r="C38" s="74">
        <f t="shared" si="45"/>
        <v>0</v>
      </c>
      <c r="D38" s="68"/>
      <c r="E38" s="43"/>
      <c r="F38" s="74">
        <f>F24*$B$38</f>
        <v>0</v>
      </c>
      <c r="G38" s="68"/>
      <c r="H38" s="43"/>
      <c r="I38" s="74">
        <f>I24*$B$38</f>
        <v>1</v>
      </c>
      <c r="J38" s="68"/>
      <c r="K38" s="43"/>
      <c r="L38" s="74">
        <f>L24*$B$38</f>
        <v>0</v>
      </c>
      <c r="M38" s="68"/>
      <c r="N38" s="43"/>
      <c r="O38" s="74">
        <f>O24*$B$38</f>
        <v>0</v>
      </c>
      <c r="P38" s="68"/>
      <c r="Q38" s="43"/>
      <c r="R38" s="74">
        <f>R24*$B$38</f>
        <v>0</v>
      </c>
      <c r="S38" s="68"/>
      <c r="T38" s="43"/>
      <c r="U38" s="74">
        <f>U24*$B$38</f>
        <v>0</v>
      </c>
      <c r="V38" s="68"/>
      <c r="W38" s="43"/>
      <c r="X38" s="74">
        <f>X24*$B$38</f>
        <v>0</v>
      </c>
      <c r="Y38" s="68"/>
      <c r="Z38" s="43"/>
      <c r="AA38" s="74">
        <f>AA24*$B$38</f>
        <v>0</v>
      </c>
      <c r="AB38" s="68"/>
      <c r="AC38" s="43"/>
      <c r="AD38" s="74">
        <f>AD24*$B$38</f>
        <v>0</v>
      </c>
      <c r="AE38" s="68"/>
      <c r="AF38" s="43"/>
      <c r="AG38" s="74">
        <f>AG24*$B$38</f>
        <v>0</v>
      </c>
      <c r="AH38" s="68"/>
      <c r="AI38" s="43"/>
      <c r="AJ38" s="74">
        <f>AJ24*$B$38</f>
        <v>0</v>
      </c>
      <c r="AK38" s="68"/>
      <c r="AL38" s="43"/>
      <c r="AM38" s="69">
        <f t="shared" ref="AM38:AN38" si="52">SUM(C38+F38+I38+L38+O38+R38+U38+X38+AA38+AD38+AG38+AJ38)</f>
        <v>1</v>
      </c>
      <c r="AN38" s="69">
        <f t="shared" si="52"/>
        <v>0</v>
      </c>
    </row>
    <row r="39" spans="1:40" ht="15.75" customHeight="1">
      <c r="A39" s="47" t="s">
        <v>114</v>
      </c>
      <c r="B39" s="73">
        <v>0.5</v>
      </c>
      <c r="C39" s="74">
        <f t="shared" si="45"/>
        <v>0</v>
      </c>
      <c r="D39" s="68"/>
      <c r="E39" s="49"/>
      <c r="F39" s="74">
        <f>F25*$B$39</f>
        <v>0</v>
      </c>
      <c r="G39" s="68"/>
      <c r="H39" s="49"/>
      <c r="I39" s="74">
        <f>I25*$B$39</f>
        <v>0</v>
      </c>
      <c r="J39" s="68"/>
      <c r="K39" s="49"/>
      <c r="L39" s="74">
        <f>L25*$B$39</f>
        <v>0</v>
      </c>
      <c r="M39" s="68"/>
      <c r="N39" s="49"/>
      <c r="O39" s="74">
        <f>O25*$B$39</f>
        <v>0</v>
      </c>
      <c r="P39" s="68"/>
      <c r="Q39" s="49"/>
      <c r="R39" s="74">
        <f>R25*$B$39</f>
        <v>0</v>
      </c>
      <c r="S39" s="68"/>
      <c r="T39" s="49"/>
      <c r="U39" s="74">
        <f>U25*$B$39</f>
        <v>3</v>
      </c>
      <c r="V39" s="68"/>
      <c r="W39" s="49"/>
      <c r="X39" s="74">
        <f>X25*$B$39</f>
        <v>0</v>
      </c>
      <c r="Y39" s="68"/>
      <c r="Z39" s="49"/>
      <c r="AA39" s="74">
        <f>AA25*$B$39</f>
        <v>0</v>
      </c>
      <c r="AB39" s="68"/>
      <c r="AC39" s="49"/>
      <c r="AD39" s="74">
        <f>AD25*$B$39</f>
        <v>0</v>
      </c>
      <c r="AE39" s="68"/>
      <c r="AF39" s="49"/>
      <c r="AG39" s="74">
        <f>AG25*$B$39</f>
        <v>0</v>
      </c>
      <c r="AH39" s="68"/>
      <c r="AI39" s="49"/>
      <c r="AJ39" s="74">
        <f>AJ25*$B$39</f>
        <v>0</v>
      </c>
      <c r="AK39" s="68"/>
      <c r="AL39" s="49"/>
      <c r="AM39" s="69">
        <f t="shared" ref="AM39:AN39" si="53">SUM(C39+F39+I39+L39+O39+R39+U39+X39+AA39+AD39+AG39+AJ39)</f>
        <v>3</v>
      </c>
      <c r="AN39" s="69">
        <f t="shared" si="53"/>
        <v>0</v>
      </c>
    </row>
    <row r="40" spans="1:40" ht="15.75" customHeight="1">
      <c r="A40" s="47" t="s">
        <v>115</v>
      </c>
      <c r="B40" s="73">
        <v>0.5</v>
      </c>
      <c r="C40" s="74">
        <f t="shared" si="45"/>
        <v>1.875</v>
      </c>
      <c r="D40" s="68"/>
      <c r="E40" s="49"/>
      <c r="F40" s="74">
        <f>F26*$B$40</f>
        <v>1.875</v>
      </c>
      <c r="G40" s="68"/>
      <c r="H40" s="49"/>
      <c r="I40" s="74">
        <f>I26*$B$40</f>
        <v>1.875</v>
      </c>
      <c r="J40" s="68"/>
      <c r="K40" s="49"/>
      <c r="L40" s="74">
        <f>L26*$B$40</f>
        <v>1.875</v>
      </c>
      <c r="M40" s="68"/>
      <c r="N40" s="49"/>
      <c r="O40" s="74">
        <f>O26*$B$40</f>
        <v>1.875</v>
      </c>
      <c r="P40" s="68"/>
      <c r="Q40" s="49"/>
      <c r="R40" s="74">
        <f>R26*$B$40</f>
        <v>1.875</v>
      </c>
      <c r="S40" s="68"/>
      <c r="T40" s="49"/>
      <c r="U40" s="74">
        <f>U26*$B$40</f>
        <v>1.875</v>
      </c>
      <c r="V40" s="68"/>
      <c r="W40" s="49"/>
      <c r="X40" s="74">
        <f>X26*$B$40</f>
        <v>1.875</v>
      </c>
      <c r="Y40" s="68"/>
      <c r="Z40" s="49"/>
      <c r="AA40" s="74">
        <f>AA26*$B$40</f>
        <v>1.875</v>
      </c>
      <c r="AB40" s="68"/>
      <c r="AC40" s="49"/>
      <c r="AD40" s="74">
        <f>AD26*$B$40</f>
        <v>1.875</v>
      </c>
      <c r="AE40" s="68"/>
      <c r="AF40" s="49"/>
      <c r="AG40" s="74">
        <f>AG26*$B$40</f>
        <v>1.875</v>
      </c>
      <c r="AH40" s="68"/>
      <c r="AI40" s="49"/>
      <c r="AJ40" s="74">
        <f>AJ26*$B$40</f>
        <v>1.875</v>
      </c>
      <c r="AK40" s="68"/>
      <c r="AL40" s="49"/>
      <c r="AM40" s="69">
        <f t="shared" ref="AM40:AN40" si="54">SUM(C40+F40+I40+L40+O40+R40+U40+X40+AA40+AD40+AG40+AJ40)</f>
        <v>22.5</v>
      </c>
      <c r="AN40" s="69">
        <f t="shared" si="54"/>
        <v>0</v>
      </c>
    </row>
    <row r="41" spans="1:40" ht="15.75" customHeight="1">
      <c r="A41" s="42" t="s">
        <v>72</v>
      </c>
      <c r="B41" s="67"/>
      <c r="C41" s="75">
        <f t="shared" ref="C41:D41" si="55">SUM(C32:C40)</f>
        <v>4.125</v>
      </c>
      <c r="D41" s="72">
        <f t="shared" si="55"/>
        <v>0</v>
      </c>
      <c r="E41" s="56"/>
      <c r="F41" s="75">
        <f t="shared" ref="F41:G41" si="56">SUM(F32:F40)</f>
        <v>4.125</v>
      </c>
      <c r="G41" s="72">
        <f t="shared" si="56"/>
        <v>0</v>
      </c>
      <c r="H41" s="56"/>
      <c r="I41" s="75">
        <f t="shared" ref="I41:J41" si="57">SUM(I32:I40)</f>
        <v>5.125</v>
      </c>
      <c r="J41" s="72">
        <f t="shared" si="57"/>
        <v>0</v>
      </c>
      <c r="K41" s="56"/>
      <c r="L41" s="75">
        <f t="shared" ref="L41:M41" si="58">SUM(L32:L40)</f>
        <v>6.95</v>
      </c>
      <c r="M41" s="72">
        <f t="shared" si="58"/>
        <v>0</v>
      </c>
      <c r="N41" s="56"/>
      <c r="O41" s="75">
        <f t="shared" ref="O41:P41" si="59">SUM(O32:O40)</f>
        <v>6.95</v>
      </c>
      <c r="P41" s="72">
        <f t="shared" si="59"/>
        <v>0</v>
      </c>
      <c r="Q41" s="56"/>
      <c r="R41" s="75">
        <f t="shared" ref="R41:S41" si="60">SUM(R32:R40)</f>
        <v>7.45</v>
      </c>
      <c r="S41" s="72">
        <f t="shared" si="60"/>
        <v>0</v>
      </c>
      <c r="T41" s="56"/>
      <c r="U41" s="75">
        <f t="shared" ref="U41:V41" si="61">SUM(U32:U40)</f>
        <v>9.9499999999999993</v>
      </c>
      <c r="V41" s="72">
        <f t="shared" si="61"/>
        <v>0</v>
      </c>
      <c r="W41" s="56"/>
      <c r="X41" s="75">
        <f t="shared" ref="X41:Y41" si="62">SUM(X32:X40)</f>
        <v>6.95</v>
      </c>
      <c r="Y41" s="72">
        <f t="shared" si="62"/>
        <v>0</v>
      </c>
      <c r="Z41" s="56"/>
      <c r="AA41" s="75">
        <f t="shared" ref="AA41:AB41" si="63">SUM(AA32:AA40)</f>
        <v>7.45</v>
      </c>
      <c r="AB41" s="72">
        <f t="shared" si="63"/>
        <v>0</v>
      </c>
      <c r="AC41" s="56"/>
      <c r="AD41" s="75">
        <f t="shared" ref="AD41:AE41" si="64">SUM(AD32:AD40)</f>
        <v>6.95</v>
      </c>
      <c r="AE41" s="72">
        <f t="shared" si="64"/>
        <v>0</v>
      </c>
      <c r="AF41" s="56"/>
      <c r="AG41" s="75">
        <f t="shared" ref="AG41:AH41" si="65">SUM(AG32:AG40)</f>
        <v>6.95</v>
      </c>
      <c r="AH41" s="72">
        <f t="shared" si="65"/>
        <v>0</v>
      </c>
      <c r="AI41" s="56"/>
      <c r="AJ41" s="75">
        <f t="shared" ref="AJ41:AK41" si="66">SUM(AJ32:AJ40)</f>
        <v>6.95</v>
      </c>
      <c r="AK41" s="72">
        <f t="shared" si="66"/>
        <v>0</v>
      </c>
      <c r="AL41" s="56"/>
      <c r="AM41" s="69">
        <f t="shared" ref="AM41:AN41" si="67">SUM(C41+F41+I41+L41+O41+R41+U41+X41+AA41+AD41+AG41+AJ41)</f>
        <v>79.925000000000011</v>
      </c>
      <c r="AN41" s="69">
        <f t="shared" si="67"/>
        <v>0</v>
      </c>
    </row>
    <row r="42" spans="1:40"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4"/>
    </row>
    <row r="43" spans="1:40" ht="15.75" customHeight="1">
      <c r="A43" s="42" t="s">
        <v>101</v>
      </c>
      <c r="B43" s="56"/>
      <c r="C43" s="44"/>
      <c r="D43" s="44"/>
      <c r="E43" s="49"/>
      <c r="F43" s="44"/>
      <c r="G43" s="44"/>
      <c r="H43" s="49"/>
      <c r="I43" s="44"/>
      <c r="J43" s="44"/>
      <c r="K43" s="49"/>
      <c r="L43" s="44"/>
      <c r="M43" s="44"/>
      <c r="N43" s="49"/>
      <c r="O43" s="44"/>
      <c r="P43" s="44"/>
      <c r="Q43" s="49"/>
      <c r="R43" s="44"/>
      <c r="S43" s="44"/>
      <c r="T43" s="49"/>
      <c r="U43" s="44"/>
      <c r="V43" s="44"/>
      <c r="W43" s="49"/>
      <c r="X43" s="44"/>
      <c r="Y43" s="44"/>
      <c r="Z43" s="49"/>
      <c r="AA43" s="44"/>
      <c r="AB43" s="44"/>
      <c r="AC43" s="49"/>
      <c r="AD43" s="44"/>
      <c r="AE43" s="44"/>
      <c r="AF43" s="49"/>
      <c r="AG43" s="44"/>
      <c r="AH43" s="44"/>
      <c r="AI43" s="49"/>
      <c r="AJ43" s="44"/>
      <c r="AK43" s="44"/>
      <c r="AL43" s="49"/>
      <c r="AM43" s="44"/>
      <c r="AN43" s="44"/>
    </row>
    <row r="44" spans="1:40" ht="15.75" customHeight="1">
      <c r="A44" s="45"/>
      <c r="B44" s="64"/>
      <c r="C44" s="95" t="s">
        <v>60</v>
      </c>
      <c r="D44" s="96"/>
      <c r="E44" s="43"/>
      <c r="F44" s="95" t="s">
        <v>61</v>
      </c>
      <c r="G44" s="96"/>
      <c r="H44" s="43"/>
      <c r="I44" s="95" t="s">
        <v>62</v>
      </c>
      <c r="J44" s="96"/>
      <c r="K44" s="43"/>
      <c r="L44" s="95" t="s">
        <v>63</v>
      </c>
      <c r="M44" s="96"/>
      <c r="N44" s="43"/>
      <c r="O44" s="95" t="s">
        <v>64</v>
      </c>
      <c r="P44" s="96"/>
      <c r="Q44" s="43"/>
      <c r="R44" s="95" t="s">
        <v>65</v>
      </c>
      <c r="S44" s="96"/>
      <c r="T44" s="43"/>
      <c r="U44" s="95" t="s">
        <v>66</v>
      </c>
      <c r="V44" s="96"/>
      <c r="W44" s="43"/>
      <c r="X44" s="95" t="s">
        <v>67</v>
      </c>
      <c r="Y44" s="96"/>
      <c r="Z44" s="43"/>
      <c r="AA44" s="95" t="s">
        <v>68</v>
      </c>
      <c r="AB44" s="96"/>
      <c r="AC44" s="43"/>
      <c r="AD44" s="95" t="s">
        <v>69</v>
      </c>
      <c r="AE44" s="96"/>
      <c r="AF44" s="43"/>
      <c r="AG44" s="95" t="s">
        <v>70</v>
      </c>
      <c r="AH44" s="96"/>
      <c r="AI44" s="43"/>
      <c r="AJ44" s="95" t="s">
        <v>71</v>
      </c>
      <c r="AK44" s="96"/>
      <c r="AL44" s="43"/>
      <c r="AM44" s="95" t="s">
        <v>72</v>
      </c>
      <c r="AN44" s="96"/>
    </row>
    <row r="45" spans="1:40" ht="15.75" customHeight="1">
      <c r="A45" s="45" t="s">
        <v>104</v>
      </c>
      <c r="B45" s="46" t="s">
        <v>120</v>
      </c>
      <c r="C45" s="65" t="s">
        <v>105</v>
      </c>
      <c r="D45" s="66" t="s">
        <v>106</v>
      </c>
      <c r="E45" s="44"/>
      <c r="F45" s="65" t="s">
        <v>105</v>
      </c>
      <c r="G45" s="66" t="s">
        <v>106</v>
      </c>
      <c r="H45" s="44"/>
      <c r="I45" s="65" t="s">
        <v>105</v>
      </c>
      <c r="J45" s="66" t="s">
        <v>106</v>
      </c>
      <c r="K45" s="44"/>
      <c r="L45" s="65" t="s">
        <v>105</v>
      </c>
      <c r="M45" s="66" t="s">
        <v>106</v>
      </c>
      <c r="N45" s="44"/>
      <c r="O45" s="65" t="s">
        <v>105</v>
      </c>
      <c r="P45" s="66" t="s">
        <v>106</v>
      </c>
      <c r="Q45" s="44"/>
      <c r="R45" s="65" t="s">
        <v>105</v>
      </c>
      <c r="S45" s="66" t="s">
        <v>106</v>
      </c>
      <c r="T45" s="44"/>
      <c r="U45" s="65" t="s">
        <v>105</v>
      </c>
      <c r="V45" s="66" t="s">
        <v>106</v>
      </c>
      <c r="W45" s="44"/>
      <c r="X45" s="65" t="s">
        <v>105</v>
      </c>
      <c r="Y45" s="66" t="s">
        <v>106</v>
      </c>
      <c r="Z45" s="44"/>
      <c r="AA45" s="65" t="s">
        <v>105</v>
      </c>
      <c r="AB45" s="66" t="s">
        <v>106</v>
      </c>
      <c r="AC45" s="44"/>
      <c r="AD45" s="65" t="s">
        <v>105</v>
      </c>
      <c r="AE45" s="66" t="s">
        <v>106</v>
      </c>
      <c r="AF45" s="44"/>
      <c r="AG45" s="65" t="s">
        <v>105</v>
      </c>
      <c r="AH45" s="66" t="s">
        <v>106</v>
      </c>
      <c r="AI45" s="44"/>
      <c r="AJ45" s="65" t="s">
        <v>105</v>
      </c>
      <c r="AK45" s="66" t="s">
        <v>106</v>
      </c>
      <c r="AL45" s="44"/>
      <c r="AM45" s="65" t="s">
        <v>105</v>
      </c>
      <c r="AN45" s="66" t="s">
        <v>106</v>
      </c>
    </row>
    <row r="46" spans="1:40" ht="15.75" customHeight="1">
      <c r="A46" s="47" t="s">
        <v>107</v>
      </c>
      <c r="B46" s="73">
        <v>0.33</v>
      </c>
      <c r="C46" s="74">
        <f t="shared" ref="C46:C54" si="68">C32*B46</f>
        <v>0.14849999999999999</v>
      </c>
      <c r="D46" s="68"/>
      <c r="E46" s="44"/>
      <c r="F46" s="74">
        <f>F32*$B$46</f>
        <v>0.14849999999999999</v>
      </c>
      <c r="G46" s="68"/>
      <c r="H46" s="44"/>
      <c r="I46" s="74">
        <f>I32*$B$46</f>
        <v>0.14849999999999999</v>
      </c>
      <c r="J46" s="68"/>
      <c r="K46" s="44"/>
      <c r="L46" s="74">
        <f>L32*$B$46</f>
        <v>0.2475</v>
      </c>
      <c r="M46" s="68"/>
      <c r="N46" s="44"/>
      <c r="O46" s="74">
        <f>O32*$B$46</f>
        <v>0.2475</v>
      </c>
      <c r="P46" s="68"/>
      <c r="Q46" s="44"/>
      <c r="R46" s="74">
        <f>R32*$B$46</f>
        <v>0.2475</v>
      </c>
      <c r="S46" s="68"/>
      <c r="T46" s="44"/>
      <c r="U46" s="74">
        <f>U32*$B$46</f>
        <v>0.2475</v>
      </c>
      <c r="V46" s="68"/>
      <c r="W46" s="44"/>
      <c r="X46" s="74">
        <f>X32*$B$46</f>
        <v>0.2475</v>
      </c>
      <c r="Y46" s="68"/>
      <c r="Z46" s="44"/>
      <c r="AA46" s="74">
        <f>AA32*$B$46</f>
        <v>0.2475</v>
      </c>
      <c r="AB46" s="68"/>
      <c r="AC46" s="44"/>
      <c r="AD46" s="74">
        <f>AD32*$B$46</f>
        <v>0.2475</v>
      </c>
      <c r="AE46" s="68"/>
      <c r="AF46" s="44"/>
      <c r="AG46" s="74">
        <f>AG32*$B$46</f>
        <v>0.2475</v>
      </c>
      <c r="AH46" s="68"/>
      <c r="AI46" s="44"/>
      <c r="AJ46" s="74">
        <f>AJ32*$B$46</f>
        <v>0.2475</v>
      </c>
      <c r="AK46" s="68"/>
      <c r="AL46" s="44"/>
      <c r="AM46" s="69">
        <f t="shared" ref="AM46:AN46" si="69">SUM(C46+F46+I46+L46+O46+R46+U46+X46+AA46+AD46+AG46+AJ46)</f>
        <v>2.6730000000000005</v>
      </c>
      <c r="AN46" s="69">
        <f t="shared" si="69"/>
        <v>0</v>
      </c>
    </row>
    <row r="47" spans="1:40" ht="15.75" customHeight="1">
      <c r="A47" s="47" t="s">
        <v>108</v>
      </c>
      <c r="B47" s="73">
        <v>0.33</v>
      </c>
      <c r="C47" s="74">
        <f t="shared" si="68"/>
        <v>9.9000000000000019E-2</v>
      </c>
      <c r="D47" s="68"/>
      <c r="E47" s="44"/>
      <c r="F47" s="74">
        <f>F33*$B$47</f>
        <v>9.9000000000000019E-2</v>
      </c>
      <c r="G47" s="68"/>
      <c r="H47" s="44"/>
      <c r="I47" s="74">
        <f>I33*$B$47</f>
        <v>9.9000000000000019E-2</v>
      </c>
      <c r="J47" s="68"/>
      <c r="K47" s="44"/>
      <c r="L47" s="74">
        <f>L33*$B$47</f>
        <v>6.6000000000000003E-2</v>
      </c>
      <c r="M47" s="68"/>
      <c r="N47" s="44"/>
      <c r="O47" s="74">
        <f>O33*$B$47</f>
        <v>6.6000000000000003E-2</v>
      </c>
      <c r="P47" s="68"/>
      <c r="Q47" s="44"/>
      <c r="R47" s="74">
        <f>R33*$B$47</f>
        <v>6.6000000000000003E-2</v>
      </c>
      <c r="S47" s="68"/>
      <c r="T47" s="44"/>
      <c r="U47" s="74">
        <f>U33*$B$47</f>
        <v>6.6000000000000003E-2</v>
      </c>
      <c r="V47" s="68"/>
      <c r="W47" s="44"/>
      <c r="X47" s="74">
        <f>X33*$B$47</f>
        <v>6.6000000000000003E-2</v>
      </c>
      <c r="Y47" s="68"/>
      <c r="Z47" s="44"/>
      <c r="AA47" s="74">
        <f>AA33*$B$47</f>
        <v>6.6000000000000003E-2</v>
      </c>
      <c r="AB47" s="68"/>
      <c r="AC47" s="44"/>
      <c r="AD47" s="74">
        <f>AD33*$B$47</f>
        <v>6.6000000000000003E-2</v>
      </c>
      <c r="AE47" s="68"/>
      <c r="AF47" s="44"/>
      <c r="AG47" s="74">
        <f>AG33*$B$47</f>
        <v>6.6000000000000003E-2</v>
      </c>
      <c r="AH47" s="68"/>
      <c r="AI47" s="44"/>
      <c r="AJ47" s="74">
        <f>AJ33*$B$47</f>
        <v>6.6000000000000003E-2</v>
      </c>
      <c r="AK47" s="68"/>
      <c r="AL47" s="44"/>
      <c r="AM47" s="69">
        <f t="shared" ref="AM47:AN47" si="70">SUM(C47+F47+I47+L47+O47+R47+U47+X47+AA47+AD47+AG47+AJ47)</f>
        <v>0.89100000000000024</v>
      </c>
      <c r="AN47" s="69">
        <f t="shared" si="70"/>
        <v>0</v>
      </c>
    </row>
    <row r="48" spans="1:40" ht="15.75" customHeight="1">
      <c r="A48" s="47" t="s">
        <v>109</v>
      </c>
      <c r="B48" s="73">
        <v>0.33</v>
      </c>
      <c r="C48" s="74">
        <f t="shared" si="68"/>
        <v>0</v>
      </c>
      <c r="D48" s="68"/>
      <c r="E48" s="44"/>
      <c r="F48" s="74">
        <f>F34*$B$48</f>
        <v>0</v>
      </c>
      <c r="G48" s="68"/>
      <c r="H48" s="44"/>
      <c r="I48" s="74">
        <f>I34*$B$48</f>
        <v>0</v>
      </c>
      <c r="J48" s="68"/>
      <c r="K48" s="44"/>
      <c r="L48" s="74">
        <f>L34*$B$48</f>
        <v>8.2500000000000004E-2</v>
      </c>
      <c r="M48" s="68"/>
      <c r="N48" s="44"/>
      <c r="O48" s="74">
        <f>O34*$B$48</f>
        <v>8.2500000000000004E-2</v>
      </c>
      <c r="P48" s="68"/>
      <c r="Q48" s="44"/>
      <c r="R48" s="74">
        <f>R34*$B$48</f>
        <v>8.2500000000000004E-2</v>
      </c>
      <c r="S48" s="68"/>
      <c r="T48" s="44"/>
      <c r="U48" s="74">
        <f>U34*$B$48</f>
        <v>8.2500000000000004E-2</v>
      </c>
      <c r="V48" s="68"/>
      <c r="W48" s="44"/>
      <c r="X48" s="74">
        <f>X34*$B$48</f>
        <v>8.2500000000000004E-2</v>
      </c>
      <c r="Y48" s="68"/>
      <c r="Z48" s="44"/>
      <c r="AA48" s="74">
        <f>AA34*$B$48</f>
        <v>8.2500000000000004E-2</v>
      </c>
      <c r="AB48" s="68"/>
      <c r="AC48" s="44"/>
      <c r="AD48" s="74">
        <f>AD34*$B$48</f>
        <v>8.2500000000000004E-2</v>
      </c>
      <c r="AE48" s="68"/>
      <c r="AF48" s="44"/>
      <c r="AG48" s="74">
        <f>AG34*$B$48</f>
        <v>8.2500000000000004E-2</v>
      </c>
      <c r="AH48" s="68"/>
      <c r="AI48" s="44"/>
      <c r="AJ48" s="74">
        <f>AJ34*$B$48</f>
        <v>8.2500000000000004E-2</v>
      </c>
      <c r="AK48" s="68"/>
      <c r="AL48" s="44"/>
      <c r="AM48" s="69">
        <f t="shared" ref="AM48:AN48" si="71">SUM(C48+F48+I48+L48+O48+R48+U48+X48+AA48+AD48+AG48+AJ48)</f>
        <v>0.74250000000000005</v>
      </c>
      <c r="AN48" s="69">
        <f t="shared" si="71"/>
        <v>0</v>
      </c>
    </row>
    <row r="49" spans="1:40" ht="15.75" customHeight="1">
      <c r="A49" s="70" t="s">
        <v>110</v>
      </c>
      <c r="B49" s="73">
        <v>0.33</v>
      </c>
      <c r="C49" s="74">
        <f t="shared" si="68"/>
        <v>0</v>
      </c>
      <c r="F49" s="74">
        <f>F35*$B$49</f>
        <v>0</v>
      </c>
      <c r="I49" s="74">
        <f>I35*$B$49</f>
        <v>0</v>
      </c>
      <c r="L49" s="74">
        <f>L35*$B$49</f>
        <v>0.66</v>
      </c>
      <c r="O49" s="74">
        <f>O35*$B$49</f>
        <v>0.66</v>
      </c>
      <c r="R49" s="74">
        <f>R35*$B$49</f>
        <v>0.66</v>
      </c>
      <c r="U49" s="74">
        <f>U35*$B$49</f>
        <v>0.66</v>
      </c>
      <c r="X49" s="74">
        <f>X35*$B$49</f>
        <v>0.66</v>
      </c>
      <c r="AA49" s="74">
        <f>AA35*$B$49</f>
        <v>0.66</v>
      </c>
      <c r="AD49" s="74">
        <f>AD35*$B$49</f>
        <v>0.66</v>
      </c>
      <c r="AG49" s="74">
        <f>AG35*$B$49</f>
        <v>0.66</v>
      </c>
      <c r="AJ49" s="74">
        <f>AJ35*$B$49</f>
        <v>0.66</v>
      </c>
      <c r="AM49" s="69">
        <f t="shared" ref="AM49:AN49" si="72">SUM(C49+F49+I49+L49+O49+R49+U49+X49+AA49+AD49+AG49+AJ49)</f>
        <v>5.94</v>
      </c>
      <c r="AN49" s="69">
        <f t="shared" si="72"/>
        <v>0</v>
      </c>
    </row>
    <row r="50" spans="1:40" ht="15.75" customHeight="1">
      <c r="A50" s="47" t="s">
        <v>111</v>
      </c>
      <c r="B50" s="73">
        <v>0.33</v>
      </c>
      <c r="C50" s="74">
        <f t="shared" si="68"/>
        <v>0</v>
      </c>
      <c r="D50" s="68"/>
      <c r="E50" s="44"/>
      <c r="F50" s="74">
        <f>F36*$B$50</f>
        <v>0</v>
      </c>
      <c r="G50" s="68"/>
      <c r="H50" s="44"/>
      <c r="I50" s="74">
        <f>I36*$B$50</f>
        <v>0</v>
      </c>
      <c r="J50" s="68"/>
      <c r="K50" s="44"/>
      <c r="L50" s="74">
        <f>L36*$B$50</f>
        <v>0</v>
      </c>
      <c r="M50" s="68"/>
      <c r="N50" s="44"/>
      <c r="O50" s="74">
        <f>O36*$B$50</f>
        <v>0</v>
      </c>
      <c r="P50" s="68"/>
      <c r="Q50" s="44"/>
      <c r="R50" s="74">
        <f>R36*$B$50</f>
        <v>0.16500000000000001</v>
      </c>
      <c r="S50" s="68"/>
      <c r="T50" s="44"/>
      <c r="U50" s="74">
        <f>U36*$B$50</f>
        <v>0</v>
      </c>
      <c r="V50" s="68"/>
      <c r="W50" s="44"/>
      <c r="X50" s="74">
        <f>X36*$B$50</f>
        <v>0</v>
      </c>
      <c r="Y50" s="68"/>
      <c r="Z50" s="44"/>
      <c r="AA50" s="74">
        <f>AA36*$B$50</f>
        <v>0.16500000000000001</v>
      </c>
      <c r="AB50" s="68"/>
      <c r="AC50" s="44"/>
      <c r="AD50" s="74">
        <f>AD36*$B$50</f>
        <v>0</v>
      </c>
      <c r="AE50" s="68"/>
      <c r="AF50" s="44"/>
      <c r="AG50" s="74">
        <f>AG36*$B$50</f>
        <v>0</v>
      </c>
      <c r="AH50" s="68"/>
      <c r="AI50" s="44"/>
      <c r="AJ50" s="74">
        <f>AJ36*$B$50</f>
        <v>0</v>
      </c>
      <c r="AK50" s="68"/>
      <c r="AL50" s="44"/>
      <c r="AM50" s="69">
        <f t="shared" ref="AM50:AN50" si="73">SUM(C50+F50+I50+L50+O50+R50+U50+X50+AA50+AD50+AG50+AJ50)</f>
        <v>0.33</v>
      </c>
      <c r="AN50" s="69">
        <f t="shared" si="73"/>
        <v>0</v>
      </c>
    </row>
    <row r="51" spans="1:40" ht="15.75" customHeight="1">
      <c r="A51" s="47" t="s">
        <v>112</v>
      </c>
      <c r="B51" s="73">
        <v>0.33</v>
      </c>
      <c r="C51" s="74">
        <f t="shared" si="68"/>
        <v>0.495</v>
      </c>
      <c r="D51" s="68"/>
      <c r="E51" s="44"/>
      <c r="F51" s="74">
        <f>F37*$B$51</f>
        <v>0.495</v>
      </c>
      <c r="G51" s="68"/>
      <c r="H51" s="44"/>
      <c r="I51" s="74">
        <f>I37*$B$51</f>
        <v>0.495</v>
      </c>
      <c r="J51" s="68"/>
      <c r="K51" s="44"/>
      <c r="L51" s="74">
        <f>L37*$B$51</f>
        <v>0.61875000000000002</v>
      </c>
      <c r="M51" s="68"/>
      <c r="N51" s="44"/>
      <c r="O51" s="74">
        <f>O37*$B$51</f>
        <v>0.61875000000000002</v>
      </c>
      <c r="P51" s="68"/>
      <c r="Q51" s="44"/>
      <c r="R51" s="74">
        <f>R37*$B$51</f>
        <v>0.61875000000000002</v>
      </c>
      <c r="S51" s="68"/>
      <c r="T51" s="44"/>
      <c r="U51" s="74">
        <f>U37*$B$51</f>
        <v>0.61875000000000002</v>
      </c>
      <c r="V51" s="68"/>
      <c r="W51" s="44"/>
      <c r="X51" s="74">
        <f>X37*$B$51</f>
        <v>0.61875000000000002</v>
      </c>
      <c r="Y51" s="68"/>
      <c r="Z51" s="44"/>
      <c r="AA51" s="74">
        <f>AA37*$B$51</f>
        <v>0.61875000000000002</v>
      </c>
      <c r="AB51" s="68"/>
      <c r="AC51" s="44"/>
      <c r="AD51" s="74">
        <f>AD37*$B$51</f>
        <v>0.61875000000000002</v>
      </c>
      <c r="AE51" s="68"/>
      <c r="AF51" s="44"/>
      <c r="AG51" s="74">
        <f>AG37*$B$51</f>
        <v>0.61875000000000002</v>
      </c>
      <c r="AH51" s="68"/>
      <c r="AI51" s="44"/>
      <c r="AJ51" s="74">
        <f>AJ37*$B$51</f>
        <v>0.61875000000000002</v>
      </c>
      <c r="AK51" s="68"/>
      <c r="AL51" s="44"/>
      <c r="AM51" s="69">
        <f t="shared" ref="AM51:AN51" si="74">SUM(C51+F51+I51+L51+O51+R51+U51+X51+AA51+AD51+AG51+AJ51)</f>
        <v>7.0537500000000009</v>
      </c>
      <c r="AN51" s="69">
        <f t="shared" si="74"/>
        <v>0</v>
      </c>
    </row>
    <row r="52" spans="1:40" ht="15.75" customHeight="1">
      <c r="A52" s="47" t="s">
        <v>113</v>
      </c>
      <c r="B52" s="73">
        <v>0.33</v>
      </c>
      <c r="C52" s="74">
        <f t="shared" si="68"/>
        <v>0</v>
      </c>
      <c r="D52" s="68"/>
      <c r="E52" s="44"/>
      <c r="F52" s="74">
        <f>F38*$B$52</f>
        <v>0</v>
      </c>
      <c r="G52" s="68"/>
      <c r="H52" s="44"/>
      <c r="I52" s="74">
        <f>I38*$B$52</f>
        <v>0.33</v>
      </c>
      <c r="J52" s="68"/>
      <c r="K52" s="44"/>
      <c r="L52" s="74">
        <f>L38*$B$52</f>
        <v>0</v>
      </c>
      <c r="M52" s="68"/>
      <c r="N52" s="44"/>
      <c r="O52" s="74">
        <f>O38*$B$52</f>
        <v>0</v>
      </c>
      <c r="P52" s="68"/>
      <c r="Q52" s="44"/>
      <c r="R52" s="74">
        <f>R38*$B$52</f>
        <v>0</v>
      </c>
      <c r="S52" s="68"/>
      <c r="T52" s="44"/>
      <c r="U52" s="74">
        <f>U38*$B$52</f>
        <v>0</v>
      </c>
      <c r="V52" s="68"/>
      <c r="W52" s="44"/>
      <c r="X52" s="74">
        <f>X38*$B$52</f>
        <v>0</v>
      </c>
      <c r="Y52" s="68"/>
      <c r="Z52" s="44"/>
      <c r="AA52" s="74">
        <f>AA38*$B$52</f>
        <v>0</v>
      </c>
      <c r="AB52" s="68"/>
      <c r="AC52" s="44"/>
      <c r="AD52" s="74">
        <f>AD38*$B$52</f>
        <v>0</v>
      </c>
      <c r="AE52" s="68"/>
      <c r="AF52" s="44"/>
      <c r="AG52" s="74">
        <f>AG38*$B$52</f>
        <v>0</v>
      </c>
      <c r="AH52" s="68"/>
      <c r="AI52" s="44"/>
      <c r="AJ52" s="74">
        <f>AJ38*$B$52</f>
        <v>0</v>
      </c>
      <c r="AK52" s="68"/>
      <c r="AL52" s="44"/>
      <c r="AM52" s="69">
        <f t="shared" ref="AM52:AN52" si="75">SUM(C52+F52+I52+L52+O52+R52+U52+X52+AA52+AD52+AG52+AJ52)</f>
        <v>0.33</v>
      </c>
      <c r="AN52" s="69">
        <f t="shared" si="75"/>
        <v>0</v>
      </c>
    </row>
    <row r="53" spans="1:40" ht="15.75" customHeight="1">
      <c r="A53" s="47" t="s">
        <v>114</v>
      </c>
      <c r="B53" s="73">
        <v>0.33</v>
      </c>
      <c r="C53" s="74">
        <f t="shared" si="68"/>
        <v>0</v>
      </c>
      <c r="D53" s="68"/>
      <c r="E53" s="44"/>
      <c r="F53" s="74">
        <f>F39*$B$53</f>
        <v>0</v>
      </c>
      <c r="G53" s="68"/>
      <c r="H53" s="44"/>
      <c r="I53" s="74">
        <f>I39*$B$53</f>
        <v>0</v>
      </c>
      <c r="J53" s="68"/>
      <c r="K53" s="44"/>
      <c r="L53" s="74">
        <f>L39*$B$53</f>
        <v>0</v>
      </c>
      <c r="M53" s="68"/>
      <c r="N53" s="44"/>
      <c r="O53" s="74">
        <f>O39*$B$53</f>
        <v>0</v>
      </c>
      <c r="P53" s="68"/>
      <c r="Q53" s="44"/>
      <c r="R53" s="74">
        <f>R39*$B$53</f>
        <v>0</v>
      </c>
      <c r="S53" s="68"/>
      <c r="T53" s="44"/>
      <c r="U53" s="74">
        <f>U39*$B$53</f>
        <v>0.99</v>
      </c>
      <c r="V53" s="68"/>
      <c r="W53" s="44"/>
      <c r="X53" s="74">
        <f>X39*$B$53</f>
        <v>0</v>
      </c>
      <c r="Y53" s="68"/>
      <c r="Z53" s="44"/>
      <c r="AA53" s="74">
        <f>AA39*$B$53</f>
        <v>0</v>
      </c>
      <c r="AB53" s="68"/>
      <c r="AC53" s="44"/>
      <c r="AD53" s="74">
        <f>AD39*$B$53</f>
        <v>0</v>
      </c>
      <c r="AE53" s="68"/>
      <c r="AF53" s="44"/>
      <c r="AG53" s="74">
        <f>AG39*$B$53</f>
        <v>0</v>
      </c>
      <c r="AH53" s="68"/>
      <c r="AI53" s="44"/>
      <c r="AJ53" s="74">
        <f>AJ39*$B$53</f>
        <v>0</v>
      </c>
      <c r="AK53" s="68"/>
      <c r="AL53" s="44"/>
      <c r="AM53" s="69">
        <f t="shared" ref="AM53:AN53" si="76">SUM(C53+F53+I53+L53+O53+R53+U53+X53+AA53+AD53+AG53+AJ53)</f>
        <v>0.99</v>
      </c>
      <c r="AN53" s="69">
        <f t="shared" si="76"/>
        <v>0</v>
      </c>
    </row>
    <row r="54" spans="1:40" ht="13">
      <c r="A54" s="47" t="s">
        <v>115</v>
      </c>
      <c r="B54" s="73">
        <v>0.33</v>
      </c>
      <c r="C54" s="74">
        <f t="shared" si="68"/>
        <v>0.61875000000000002</v>
      </c>
      <c r="D54" s="68"/>
      <c r="E54" s="44"/>
      <c r="F54" s="74">
        <f>F40*$B$54</f>
        <v>0.61875000000000002</v>
      </c>
      <c r="G54" s="68"/>
      <c r="H54" s="44"/>
      <c r="I54" s="74">
        <f>I40*$B$54</f>
        <v>0.61875000000000002</v>
      </c>
      <c r="J54" s="68"/>
      <c r="K54" s="44"/>
      <c r="L54" s="74">
        <f>L40*$B$54</f>
        <v>0.61875000000000002</v>
      </c>
      <c r="M54" s="68"/>
      <c r="N54" s="44"/>
      <c r="O54" s="74">
        <f>O40*$B$54</f>
        <v>0.61875000000000002</v>
      </c>
      <c r="P54" s="68"/>
      <c r="Q54" s="44"/>
      <c r="R54" s="74">
        <f>R40*$B$54</f>
        <v>0.61875000000000002</v>
      </c>
      <c r="S54" s="68"/>
      <c r="T54" s="44"/>
      <c r="U54" s="74">
        <f>U40*$B$54</f>
        <v>0.61875000000000002</v>
      </c>
      <c r="V54" s="68"/>
      <c r="W54" s="44"/>
      <c r="X54" s="74">
        <f>X40*$B$54</f>
        <v>0.61875000000000002</v>
      </c>
      <c r="Y54" s="68"/>
      <c r="Z54" s="44"/>
      <c r="AA54" s="74">
        <f>AA40*$B$54</f>
        <v>0.61875000000000002</v>
      </c>
      <c r="AB54" s="68"/>
      <c r="AC54" s="44"/>
      <c r="AD54" s="74">
        <f>AD40*$B$54</f>
        <v>0.61875000000000002</v>
      </c>
      <c r="AE54" s="68"/>
      <c r="AF54" s="44"/>
      <c r="AG54" s="74">
        <f>AG40*$B$54</f>
        <v>0.61875000000000002</v>
      </c>
      <c r="AH54" s="68"/>
      <c r="AI54" s="44"/>
      <c r="AJ54" s="74">
        <f>AJ40*$B$54</f>
        <v>0.61875000000000002</v>
      </c>
      <c r="AK54" s="68"/>
      <c r="AL54" s="44"/>
      <c r="AM54" s="69">
        <f t="shared" ref="AM54:AN54" si="77">SUM(C54+F54+I54+L54+O54+R54+U54+X54+AA54+AD54+AG54+AJ54)</f>
        <v>7.4250000000000016</v>
      </c>
      <c r="AN54" s="69">
        <f t="shared" si="77"/>
        <v>0</v>
      </c>
    </row>
    <row r="55" spans="1:40" ht="13">
      <c r="A55" s="42" t="s">
        <v>72</v>
      </c>
      <c r="B55" s="67"/>
      <c r="C55" s="75">
        <f t="shared" ref="C55:D55" si="78">SUM(C46:C54)</f>
        <v>1.3612500000000001</v>
      </c>
      <c r="D55" s="72">
        <f t="shared" si="78"/>
        <v>0</v>
      </c>
      <c r="E55" s="44"/>
      <c r="F55" s="75">
        <f t="shared" ref="F55:G55" si="79">SUM(F46:F54)</f>
        <v>1.3612500000000001</v>
      </c>
      <c r="G55" s="72">
        <f t="shared" si="79"/>
        <v>0</v>
      </c>
      <c r="H55" s="44"/>
      <c r="I55" s="75">
        <f t="shared" ref="I55:J55" si="80">SUM(I46:I54)</f>
        <v>1.6912500000000001</v>
      </c>
      <c r="J55" s="72">
        <f t="shared" si="80"/>
        <v>0</v>
      </c>
      <c r="K55" s="44"/>
      <c r="L55" s="75">
        <f t="shared" ref="L55:M55" si="81">SUM(L46:L54)</f>
        <v>2.2934999999999999</v>
      </c>
      <c r="M55" s="72">
        <f t="shared" si="81"/>
        <v>0</v>
      </c>
      <c r="N55" s="44"/>
      <c r="O55" s="75">
        <f t="shared" ref="O55:P55" si="82">SUM(O46:O54)</f>
        <v>2.2934999999999999</v>
      </c>
      <c r="P55" s="72">
        <f t="shared" si="82"/>
        <v>0</v>
      </c>
      <c r="Q55" s="44"/>
      <c r="R55" s="75">
        <f t="shared" ref="R55:S55" si="83">SUM(R46:R54)</f>
        <v>2.4584999999999999</v>
      </c>
      <c r="S55" s="72">
        <f t="shared" si="83"/>
        <v>0</v>
      </c>
      <c r="T55" s="44"/>
      <c r="U55" s="75">
        <f t="shared" ref="U55:V55" si="84">SUM(U46:U54)</f>
        <v>3.2834999999999996</v>
      </c>
      <c r="V55" s="72">
        <f t="shared" si="84"/>
        <v>0</v>
      </c>
      <c r="W55" s="44"/>
      <c r="X55" s="75">
        <f t="shared" ref="X55:Y55" si="85">SUM(X46:X54)</f>
        <v>2.2934999999999999</v>
      </c>
      <c r="Y55" s="72">
        <f t="shared" si="85"/>
        <v>0</v>
      </c>
      <c r="Z55" s="44"/>
      <c r="AA55" s="75">
        <f t="shared" ref="AA55:AB55" si="86">SUM(AA46:AA54)</f>
        <v>2.4584999999999999</v>
      </c>
      <c r="AB55" s="72">
        <f t="shared" si="86"/>
        <v>0</v>
      </c>
      <c r="AC55" s="44"/>
      <c r="AD55" s="75">
        <f t="shared" ref="AD55:AE55" si="87">SUM(AD46:AD54)</f>
        <v>2.2934999999999999</v>
      </c>
      <c r="AE55" s="72">
        <f t="shared" si="87"/>
        <v>0</v>
      </c>
      <c r="AF55" s="44"/>
      <c r="AG55" s="75">
        <f t="shared" ref="AG55:AH55" si="88">SUM(AG46:AG54)</f>
        <v>2.2934999999999999</v>
      </c>
      <c r="AH55" s="72">
        <f t="shared" si="88"/>
        <v>0</v>
      </c>
      <c r="AI55" s="44"/>
      <c r="AJ55" s="75">
        <f t="shared" ref="AJ55:AK55" si="89">SUM(AJ46:AJ54)</f>
        <v>2.2934999999999999</v>
      </c>
      <c r="AK55" s="72">
        <f t="shared" si="89"/>
        <v>0</v>
      </c>
      <c r="AL55" s="44"/>
      <c r="AM55" s="69">
        <f t="shared" ref="AM55:AN55" si="90">SUM(C55+F55+I55+L55+O55+R55+U55+X55+AA55+AD55+AG55+AJ55)</f>
        <v>26.375250000000008</v>
      </c>
      <c r="AN55" s="69">
        <f t="shared" si="90"/>
        <v>0</v>
      </c>
    </row>
    <row r="57" spans="1:40" ht="13">
      <c r="A57" s="43"/>
    </row>
    <row r="59" spans="1:40" ht="13">
      <c r="A59" s="97"/>
      <c r="B59" s="96"/>
      <c r="C59" s="76" t="s">
        <v>121</v>
      </c>
      <c r="D59" s="76" t="s">
        <v>122</v>
      </c>
      <c r="E59" s="76" t="s">
        <v>123</v>
      </c>
      <c r="F59" s="76" t="s">
        <v>124</v>
      </c>
      <c r="G59" s="76" t="s">
        <v>125</v>
      </c>
      <c r="H59" s="76" t="s">
        <v>126</v>
      </c>
      <c r="I59" s="76" t="s">
        <v>127</v>
      </c>
      <c r="J59" s="76" t="s">
        <v>128</v>
      </c>
      <c r="K59" s="76" t="s">
        <v>129</v>
      </c>
      <c r="L59" s="76" t="s">
        <v>130</v>
      </c>
      <c r="M59" s="76" t="s">
        <v>131</v>
      </c>
      <c r="N59" s="76" t="s">
        <v>132</v>
      </c>
    </row>
    <row r="60" spans="1:40" ht="13">
      <c r="A60" s="77" t="s">
        <v>133</v>
      </c>
      <c r="B60" s="78"/>
      <c r="C60" s="78">
        <f>C27/C13</f>
        <v>0.55000000000000004</v>
      </c>
      <c r="D60" s="78">
        <f>F27/F13</f>
        <v>0.55000000000000004</v>
      </c>
      <c r="E60" s="78">
        <f>I27/I13</f>
        <v>4.7674418604651166E-2</v>
      </c>
      <c r="F60" s="78">
        <f>L27/L13</f>
        <v>0.36578947368421055</v>
      </c>
      <c r="G60" s="78">
        <f>O27/O13</f>
        <v>0.36578947368421055</v>
      </c>
      <c r="H60" s="78">
        <f>R27/R13</f>
        <v>0.10797101449275362</v>
      </c>
      <c r="I60" s="78">
        <f>U27/U13</f>
        <v>8.3613445378151255E-2</v>
      </c>
      <c r="J60" s="78">
        <f>X27/X13</f>
        <v>0.36578947368421055</v>
      </c>
      <c r="K60" s="78">
        <f>AA27/AA13</f>
        <v>0.10797101449275362</v>
      </c>
      <c r="L60" s="78">
        <f>AD27/AD13</f>
        <v>0.36578947368421055</v>
      </c>
      <c r="M60" s="78">
        <f>AG27/AG13</f>
        <v>0.36578947368421055</v>
      </c>
      <c r="N60" s="78">
        <f>AJ27/AJ13</f>
        <v>0.36578947368421055</v>
      </c>
    </row>
    <row r="61" spans="1:40" ht="13">
      <c r="A61" s="77" t="s">
        <v>134</v>
      </c>
      <c r="B61" s="78"/>
      <c r="C61" s="78">
        <f>C41/C27</f>
        <v>0.5</v>
      </c>
      <c r="D61" s="78">
        <f>F41/F27</f>
        <v>0.5</v>
      </c>
      <c r="E61" s="78">
        <f>I41/I27</f>
        <v>0.5</v>
      </c>
      <c r="F61" s="78">
        <f>L41/L27</f>
        <v>0.5</v>
      </c>
      <c r="G61" s="78">
        <f>O41/O27</f>
        <v>0.5</v>
      </c>
      <c r="H61" s="78">
        <f>R41/R27</f>
        <v>0.5</v>
      </c>
      <c r="I61" s="78">
        <f>U41/U27</f>
        <v>0.5</v>
      </c>
      <c r="J61" s="78">
        <f>X41/X27</f>
        <v>0.5</v>
      </c>
      <c r="K61" s="78">
        <f>AA41/AA27</f>
        <v>0.5</v>
      </c>
      <c r="L61" s="78">
        <f>AD41/AD27</f>
        <v>0.5</v>
      </c>
      <c r="M61" s="78">
        <f>AG41/AG27</f>
        <v>0.5</v>
      </c>
      <c r="N61" s="78">
        <f>AJ41/AJ27</f>
        <v>0.5</v>
      </c>
    </row>
    <row r="62" spans="1:40" ht="13">
      <c r="A62" s="77" t="s">
        <v>135</v>
      </c>
      <c r="B62" s="78"/>
      <c r="C62" s="78">
        <f>C55/C41</f>
        <v>0.33</v>
      </c>
      <c r="D62" s="78">
        <f>F55/F41</f>
        <v>0.33</v>
      </c>
      <c r="E62" s="78">
        <f>I55/I41</f>
        <v>0.33</v>
      </c>
      <c r="F62" s="78">
        <f>L55/L41</f>
        <v>0.32999999999999996</v>
      </c>
      <c r="G62" s="78">
        <f>O55/O41</f>
        <v>0.32999999999999996</v>
      </c>
      <c r="H62" s="78">
        <f>R55/R41</f>
        <v>0.32999999999999996</v>
      </c>
      <c r="I62" s="78">
        <f>U55/U41</f>
        <v>0.32999999999999996</v>
      </c>
      <c r="J62" s="78">
        <f>X55/X41</f>
        <v>0.32999999999999996</v>
      </c>
      <c r="K62" s="78">
        <f>AA55/AA41</f>
        <v>0.32999999999999996</v>
      </c>
      <c r="L62" s="78">
        <f>AD55/AD41</f>
        <v>0.32999999999999996</v>
      </c>
      <c r="M62" s="78">
        <f>AG55/AG41</f>
        <v>0.32999999999999996</v>
      </c>
      <c r="N62" s="78">
        <f>AJ55/AJ41</f>
        <v>0.32999999999999996</v>
      </c>
    </row>
    <row r="63" spans="1:40" ht="13">
      <c r="A63" s="77" t="s">
        <v>136</v>
      </c>
      <c r="B63" s="79"/>
      <c r="C63" s="79">
        <f>C41/C13</f>
        <v>0.27500000000000002</v>
      </c>
      <c r="D63" s="79">
        <f>F41/F13</f>
        <v>0.27500000000000002</v>
      </c>
      <c r="E63" s="79">
        <f>I41/I13</f>
        <v>2.3837209302325583E-2</v>
      </c>
      <c r="F63" s="79">
        <f>L41/L13</f>
        <v>0.18289473684210528</v>
      </c>
      <c r="G63" s="79">
        <f>O41/O13</f>
        <v>0.18289473684210528</v>
      </c>
      <c r="H63" s="79">
        <f>R41/R13</f>
        <v>5.398550724637681E-2</v>
      </c>
      <c r="I63" s="79">
        <f>U41/U13</f>
        <v>4.1806722689075627E-2</v>
      </c>
      <c r="J63" s="79">
        <f>X41/X13</f>
        <v>0.18289473684210528</v>
      </c>
      <c r="K63" s="79">
        <f>AA41/AA13</f>
        <v>5.398550724637681E-2</v>
      </c>
      <c r="L63" s="79">
        <f>AD41/AD13</f>
        <v>0.18289473684210528</v>
      </c>
      <c r="M63" s="79">
        <f>AG41/AG13</f>
        <v>0.18289473684210528</v>
      </c>
      <c r="N63" s="79">
        <f>AJ41/AJ13</f>
        <v>0.18289473684210528</v>
      </c>
    </row>
    <row r="64" spans="1:40" ht="13">
      <c r="A64" s="77" t="s">
        <v>137</v>
      </c>
      <c r="B64" s="79"/>
      <c r="C64" s="79">
        <f>C55/C13</f>
        <v>9.0750000000000011E-2</v>
      </c>
      <c r="D64" s="79">
        <f>F55/F13</f>
        <v>9.0750000000000011E-2</v>
      </c>
      <c r="E64" s="79">
        <f>I55/I13</f>
        <v>7.8662790697674422E-3</v>
      </c>
      <c r="F64" s="79">
        <f>L55/L13</f>
        <v>6.0355263157894731E-2</v>
      </c>
      <c r="G64" s="79">
        <f>O55/O13</f>
        <v>6.0355263157894731E-2</v>
      </c>
      <c r="H64" s="79">
        <f>R55/R13</f>
        <v>1.7815217391304348E-2</v>
      </c>
      <c r="I64" s="79">
        <f>U55/U13</f>
        <v>1.3796218487394957E-2</v>
      </c>
      <c r="J64" s="79">
        <f>X55/X13</f>
        <v>6.0355263157894731E-2</v>
      </c>
      <c r="K64" s="79">
        <f>AA55/AA13</f>
        <v>1.7815217391304348E-2</v>
      </c>
      <c r="L64" s="79">
        <f>AD55/AD13</f>
        <v>6.0355263157894731E-2</v>
      </c>
      <c r="M64" s="79">
        <f>AG55/AG13</f>
        <v>6.0355263157894731E-2</v>
      </c>
      <c r="N64" s="79">
        <f>AJ55/AJ13</f>
        <v>6.0355263157894731E-2</v>
      </c>
    </row>
  </sheetData>
  <mergeCells count="53">
    <mergeCell ref="A59:B59"/>
    <mergeCell ref="AM44:AN44"/>
    <mergeCell ref="C44:D44"/>
    <mergeCell ref="F44:G44"/>
    <mergeCell ref="I44:J44"/>
    <mergeCell ref="L44:M44"/>
    <mergeCell ref="O44:P44"/>
    <mergeCell ref="R44:S44"/>
    <mergeCell ref="U44:V44"/>
    <mergeCell ref="X44:Y44"/>
    <mergeCell ref="AA44:AB44"/>
    <mergeCell ref="AD44:AE44"/>
    <mergeCell ref="AG44:AH44"/>
    <mergeCell ref="AJ44:AK44"/>
    <mergeCell ref="AM30:AN30"/>
    <mergeCell ref="C30:D30"/>
    <mergeCell ref="F30:G30"/>
    <mergeCell ref="I30:J30"/>
    <mergeCell ref="L30:M30"/>
    <mergeCell ref="O30:P30"/>
    <mergeCell ref="R30:S30"/>
    <mergeCell ref="U30:V30"/>
    <mergeCell ref="X30:Y30"/>
    <mergeCell ref="AA30:AB30"/>
    <mergeCell ref="AD30:AE30"/>
    <mergeCell ref="AG30:AH30"/>
    <mergeCell ref="AJ30:AK30"/>
    <mergeCell ref="AM16:AN16"/>
    <mergeCell ref="C16:D16"/>
    <mergeCell ref="F16:G16"/>
    <mergeCell ref="I16:J16"/>
    <mergeCell ref="L16:M16"/>
    <mergeCell ref="O16:P16"/>
    <mergeCell ref="R16:S16"/>
    <mergeCell ref="U16:V16"/>
    <mergeCell ref="X16:Y16"/>
    <mergeCell ref="AA16:AB16"/>
    <mergeCell ref="AD16:AE16"/>
    <mergeCell ref="AG16:AH16"/>
    <mergeCell ref="AJ16:AK16"/>
    <mergeCell ref="AM2:AN2"/>
    <mergeCell ref="C2:D2"/>
    <mergeCell ref="F2:G2"/>
    <mergeCell ref="I2:J2"/>
    <mergeCell ref="L2:M2"/>
    <mergeCell ref="O2:P2"/>
    <mergeCell ref="R2:S2"/>
    <mergeCell ref="U2:V2"/>
    <mergeCell ref="X2:Y2"/>
    <mergeCell ref="AA2:AB2"/>
    <mergeCell ref="AD2:AE2"/>
    <mergeCell ref="AG2:AH2"/>
    <mergeCell ref="AJ2:AK2"/>
  </mergeCells>
  <phoneticPr fontId="1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O73"/>
  <sheetViews>
    <sheetView workbookViewId="0"/>
  </sheetViews>
  <sheetFormatPr baseColWidth="10" defaultColWidth="12.6640625" defaultRowHeight="15.75" customHeight="1"/>
  <cols>
    <col min="1" max="1" width="25.33203125" customWidth="1"/>
    <col min="2" max="2" width="8.6640625" customWidth="1"/>
    <col min="3" max="3" width="10.6640625" customWidth="1"/>
    <col min="4" max="4" width="13.83203125" customWidth="1"/>
  </cols>
  <sheetData>
    <row r="1" spans="1:15" ht="15.75" customHeight="1">
      <c r="A1" s="42" t="s">
        <v>87</v>
      </c>
      <c r="B1" s="43"/>
      <c r="C1" s="43"/>
      <c r="E1" s="43"/>
      <c r="F1" s="43"/>
      <c r="G1" s="43"/>
      <c r="H1" s="43"/>
      <c r="I1" s="43"/>
      <c r="J1" s="43"/>
      <c r="K1" s="43"/>
      <c r="L1" s="43"/>
      <c r="M1" s="43"/>
      <c r="N1" s="43"/>
      <c r="O1" s="44"/>
    </row>
    <row r="2" spans="1:15" ht="15.75" customHeight="1">
      <c r="A2" s="45"/>
      <c r="B2" s="64"/>
      <c r="C2" s="64"/>
      <c r="D2" s="80" t="s">
        <v>138</v>
      </c>
      <c r="E2" s="95" t="s">
        <v>60</v>
      </c>
      <c r="F2" s="96"/>
      <c r="G2" s="43"/>
      <c r="H2" s="95" t="s">
        <v>61</v>
      </c>
      <c r="I2" s="96"/>
      <c r="J2" s="43"/>
      <c r="K2" s="95" t="s">
        <v>62</v>
      </c>
      <c r="L2" s="96"/>
      <c r="M2" s="43"/>
      <c r="N2" s="95" t="s">
        <v>72</v>
      </c>
      <c r="O2" s="96"/>
    </row>
    <row r="3" spans="1:15" ht="15.75" customHeight="1">
      <c r="A3" s="45" t="s">
        <v>104</v>
      </c>
      <c r="B3" s="64"/>
      <c r="C3" s="64"/>
      <c r="D3" s="46" t="s">
        <v>139</v>
      </c>
      <c r="E3" s="65" t="s">
        <v>105</v>
      </c>
      <c r="F3" s="66" t="s">
        <v>106</v>
      </c>
      <c r="G3" s="43"/>
      <c r="H3" s="65" t="s">
        <v>105</v>
      </c>
      <c r="I3" s="66" t="s">
        <v>106</v>
      </c>
      <c r="J3" s="43"/>
      <c r="K3" s="65" t="s">
        <v>105</v>
      </c>
      <c r="L3" s="66" t="s">
        <v>106</v>
      </c>
      <c r="M3" s="43"/>
      <c r="N3" s="65" t="s">
        <v>105</v>
      </c>
      <c r="O3" s="66" t="s">
        <v>106</v>
      </c>
    </row>
    <row r="4" spans="1:15" ht="15.75" customHeight="1">
      <c r="A4" s="47" t="s">
        <v>111</v>
      </c>
      <c r="B4" s="67"/>
      <c r="C4" s="67"/>
      <c r="D4" s="81">
        <v>74</v>
      </c>
      <c r="E4" s="68">
        <v>10</v>
      </c>
      <c r="F4" s="68"/>
      <c r="G4" s="49"/>
      <c r="H4" s="68">
        <v>10</v>
      </c>
      <c r="I4" s="68"/>
      <c r="J4" s="49"/>
      <c r="K4" s="68">
        <v>10</v>
      </c>
      <c r="L4" s="68"/>
      <c r="M4" s="49"/>
      <c r="N4" s="69">
        <f t="shared" ref="N4:O4" si="0">SUM(E4+H4+K4)</f>
        <v>30</v>
      </c>
      <c r="O4" s="69">
        <f t="shared" si="0"/>
        <v>0</v>
      </c>
    </row>
    <row r="5" spans="1:15" ht="15.75" customHeight="1">
      <c r="A5" s="47" t="s">
        <v>107</v>
      </c>
      <c r="B5" s="67"/>
      <c r="C5" s="67"/>
      <c r="D5" s="81">
        <v>91</v>
      </c>
      <c r="E5" s="68">
        <v>5</v>
      </c>
      <c r="F5" s="68"/>
      <c r="G5" s="49"/>
      <c r="H5" s="68">
        <v>5</v>
      </c>
      <c r="I5" s="68"/>
      <c r="J5" s="49"/>
      <c r="K5" s="68">
        <v>5</v>
      </c>
      <c r="L5" s="68"/>
      <c r="M5" s="49"/>
      <c r="N5" s="69">
        <f t="shared" ref="N5:O5" si="1">SUM(E5+H5+K5)</f>
        <v>15</v>
      </c>
      <c r="O5" s="69">
        <f t="shared" si="1"/>
        <v>0</v>
      </c>
    </row>
    <row r="6" spans="1:15" ht="15.75" customHeight="1">
      <c r="A6" s="47" t="s">
        <v>109</v>
      </c>
      <c r="B6" s="67"/>
      <c r="C6" s="67"/>
      <c r="D6" s="81">
        <v>790</v>
      </c>
      <c r="E6" s="68">
        <v>20</v>
      </c>
      <c r="F6" s="68"/>
      <c r="G6" s="49"/>
      <c r="H6" s="68">
        <v>20</v>
      </c>
      <c r="I6" s="68"/>
      <c r="J6" s="49"/>
      <c r="K6" s="68">
        <v>20</v>
      </c>
      <c r="L6" s="68"/>
      <c r="M6" s="49"/>
      <c r="N6" s="69">
        <f t="shared" ref="N6:O6" si="2">SUM(E6+H6+K6)</f>
        <v>60</v>
      </c>
      <c r="O6" s="69">
        <f t="shared" si="2"/>
        <v>0</v>
      </c>
    </row>
    <row r="7" spans="1:15" ht="15.75" customHeight="1">
      <c r="A7" s="70" t="s">
        <v>140</v>
      </c>
      <c r="B7" s="71"/>
      <c r="C7" s="71"/>
      <c r="D7" s="82"/>
      <c r="E7" s="68">
        <v>10</v>
      </c>
      <c r="F7" s="68"/>
      <c r="H7" s="68">
        <v>10</v>
      </c>
      <c r="K7" s="68">
        <v>10</v>
      </c>
      <c r="N7" s="69">
        <f t="shared" ref="N7:O7" si="3">SUM(E7+H7+K7)</f>
        <v>30</v>
      </c>
      <c r="O7" s="69">
        <f t="shared" si="3"/>
        <v>0</v>
      </c>
    </row>
    <row r="8" spans="1:15" ht="15.75" customHeight="1">
      <c r="A8" s="47" t="s">
        <v>141</v>
      </c>
      <c r="B8" s="67"/>
      <c r="C8" s="67"/>
      <c r="D8" s="81">
        <v>11</v>
      </c>
      <c r="E8" s="68">
        <v>5</v>
      </c>
      <c r="F8" s="68"/>
      <c r="G8" s="56"/>
      <c r="H8" s="68">
        <v>5</v>
      </c>
      <c r="I8" s="68"/>
      <c r="J8" s="56"/>
      <c r="K8" s="68">
        <v>5</v>
      </c>
      <c r="L8" s="68"/>
      <c r="M8" s="56"/>
      <c r="N8" s="69">
        <f t="shared" ref="N8:O8" si="4">SUM(E8+H8+K8)</f>
        <v>15</v>
      </c>
      <c r="O8" s="69">
        <f t="shared" si="4"/>
        <v>0</v>
      </c>
    </row>
    <row r="9" spans="1:15" ht="15.75" customHeight="1">
      <c r="A9" s="47" t="s">
        <v>142</v>
      </c>
      <c r="B9" s="67"/>
      <c r="C9" s="67"/>
      <c r="D9" s="81"/>
      <c r="E9" s="68">
        <v>10</v>
      </c>
      <c r="F9" s="68"/>
      <c r="G9" s="43"/>
      <c r="H9" s="68">
        <v>10</v>
      </c>
      <c r="I9" s="68"/>
      <c r="J9" s="43"/>
      <c r="K9" s="68">
        <v>10</v>
      </c>
      <c r="L9" s="68"/>
      <c r="M9" s="43"/>
      <c r="N9" s="69">
        <f t="shared" ref="N9:O9" si="5">SUM(E9+H9+K9)</f>
        <v>30</v>
      </c>
      <c r="O9" s="69">
        <f t="shared" si="5"/>
        <v>0</v>
      </c>
    </row>
    <row r="10" spans="1:15" ht="15.75" customHeight="1">
      <c r="A10" s="47" t="s">
        <v>143</v>
      </c>
      <c r="B10" s="67"/>
      <c r="C10" s="67"/>
      <c r="D10" s="81">
        <v>35</v>
      </c>
      <c r="E10" s="68">
        <v>0</v>
      </c>
      <c r="F10" s="68"/>
      <c r="G10" s="43"/>
      <c r="H10" s="68">
        <v>0</v>
      </c>
      <c r="I10" s="68"/>
      <c r="J10" s="43"/>
      <c r="K10" s="68">
        <v>0</v>
      </c>
      <c r="L10" s="68"/>
      <c r="M10" s="43"/>
      <c r="N10" s="69">
        <f t="shared" ref="N10:O10" si="6">SUM(E10+H10+K10)</f>
        <v>0</v>
      </c>
      <c r="O10" s="69">
        <f t="shared" si="6"/>
        <v>0</v>
      </c>
    </row>
    <row r="11" spans="1:15" ht="15.75" customHeight="1">
      <c r="A11" s="47" t="s">
        <v>114</v>
      </c>
      <c r="B11" s="67"/>
      <c r="C11" s="67"/>
      <c r="D11" s="81"/>
      <c r="E11" s="68">
        <v>0</v>
      </c>
      <c r="F11" s="68"/>
      <c r="G11" s="49"/>
      <c r="H11" s="68">
        <v>0</v>
      </c>
      <c r="I11" s="68"/>
      <c r="J11" s="49"/>
      <c r="K11" s="68">
        <v>0</v>
      </c>
      <c r="L11" s="68"/>
      <c r="M11" s="49"/>
      <c r="N11" s="69">
        <f t="shared" ref="N11:O11" si="7">SUM(E11+H11+K11)</f>
        <v>0</v>
      </c>
      <c r="O11" s="69">
        <f t="shared" si="7"/>
        <v>0</v>
      </c>
    </row>
    <row r="12" spans="1:15" ht="15.75" customHeight="1">
      <c r="A12" s="47" t="s">
        <v>144</v>
      </c>
      <c r="B12" s="67"/>
      <c r="C12" s="67"/>
      <c r="D12" s="81">
        <v>60</v>
      </c>
      <c r="E12" s="68">
        <v>0</v>
      </c>
      <c r="F12" s="68"/>
      <c r="G12" s="49"/>
      <c r="H12" s="68">
        <v>0</v>
      </c>
      <c r="I12" s="68"/>
      <c r="J12" s="49"/>
      <c r="K12" s="68">
        <v>0</v>
      </c>
      <c r="L12" s="68"/>
      <c r="M12" s="49"/>
      <c r="N12" s="69">
        <f t="shared" ref="N12:O12" si="8">SUM(E12+H12+K12)</f>
        <v>0</v>
      </c>
      <c r="O12" s="69">
        <f t="shared" si="8"/>
        <v>0</v>
      </c>
    </row>
    <row r="13" spans="1:15" ht="15.75" customHeight="1">
      <c r="A13" s="42" t="s">
        <v>72</v>
      </c>
      <c r="B13" s="67"/>
      <c r="C13" s="67"/>
      <c r="D13" s="83">
        <f t="shared" ref="D13:F13" si="9">SUM(D4:D10)</f>
        <v>1001</v>
      </c>
      <c r="E13" s="72">
        <f t="shared" si="9"/>
        <v>60</v>
      </c>
      <c r="F13" s="72">
        <f t="shared" si="9"/>
        <v>0</v>
      </c>
      <c r="G13" s="43"/>
      <c r="H13" s="72">
        <f t="shared" ref="H13:I13" si="10">SUM(H4:H10)</f>
        <v>60</v>
      </c>
      <c r="I13" s="72">
        <f t="shared" si="10"/>
        <v>0</v>
      </c>
      <c r="J13" s="43"/>
      <c r="K13" s="72">
        <f t="shared" ref="K13:L13" si="11">SUM(K4:K10)</f>
        <v>60</v>
      </c>
      <c r="L13" s="72">
        <f t="shared" si="11"/>
        <v>0</v>
      </c>
      <c r="M13" s="43"/>
      <c r="N13" s="69">
        <f t="shared" ref="N13:O13" si="12">SUM(E13+H13+K13)</f>
        <v>180</v>
      </c>
      <c r="O13" s="69">
        <f t="shared" si="12"/>
        <v>0</v>
      </c>
    </row>
    <row r="14" spans="1:15" ht="15.75" customHeight="1">
      <c r="A14" s="43"/>
      <c r="B14" s="43"/>
      <c r="C14" s="43"/>
      <c r="D14" s="43"/>
      <c r="E14" s="43"/>
      <c r="F14" s="43"/>
      <c r="G14" s="43"/>
      <c r="H14" s="43"/>
      <c r="I14" s="43"/>
      <c r="J14" s="43"/>
      <c r="K14" s="43"/>
      <c r="L14" s="43"/>
      <c r="M14" s="43"/>
      <c r="N14" s="43"/>
      <c r="O14" s="44"/>
    </row>
    <row r="15" spans="1:15" ht="15.75" customHeight="1">
      <c r="A15" s="42" t="s">
        <v>116</v>
      </c>
      <c r="B15" s="56"/>
      <c r="C15" s="56"/>
      <c r="D15" s="84"/>
      <c r="E15" s="44"/>
      <c r="F15" s="44"/>
      <c r="G15" s="43"/>
      <c r="H15" s="44"/>
      <c r="I15" s="44"/>
      <c r="J15" s="43"/>
      <c r="K15" s="44"/>
      <c r="L15" s="44"/>
      <c r="M15" s="43"/>
      <c r="N15" s="44"/>
      <c r="O15" s="44"/>
    </row>
    <row r="16" spans="1:15" ht="15.75" customHeight="1">
      <c r="A16" s="45"/>
      <c r="B16" s="64"/>
      <c r="C16" s="64"/>
      <c r="D16" s="80" t="s">
        <v>138</v>
      </c>
      <c r="E16" s="95" t="s">
        <v>60</v>
      </c>
      <c r="F16" s="96"/>
      <c r="G16" s="44"/>
      <c r="H16" s="95" t="s">
        <v>61</v>
      </c>
      <c r="I16" s="96"/>
      <c r="J16" s="44"/>
      <c r="K16" s="95" t="s">
        <v>62</v>
      </c>
      <c r="L16" s="96"/>
      <c r="M16" s="44"/>
      <c r="N16" s="95" t="s">
        <v>72</v>
      </c>
      <c r="O16" s="96"/>
    </row>
    <row r="17" spans="1:15" ht="15.75" customHeight="1">
      <c r="A17" s="45" t="s">
        <v>104</v>
      </c>
      <c r="B17" s="46" t="s">
        <v>145</v>
      </c>
      <c r="C17" s="46" t="s">
        <v>117</v>
      </c>
      <c r="D17" s="85"/>
      <c r="E17" s="65" t="s">
        <v>105</v>
      </c>
      <c r="F17" s="66" t="s">
        <v>106</v>
      </c>
      <c r="G17" s="56"/>
      <c r="H17" s="65" t="s">
        <v>105</v>
      </c>
      <c r="I17" s="66" t="s">
        <v>106</v>
      </c>
      <c r="J17" s="56"/>
      <c r="K17" s="65" t="s">
        <v>105</v>
      </c>
      <c r="L17" s="66" t="s">
        <v>106</v>
      </c>
      <c r="M17" s="56"/>
      <c r="N17" s="65" t="s">
        <v>105</v>
      </c>
      <c r="O17" s="66" t="s">
        <v>106</v>
      </c>
    </row>
    <row r="18" spans="1:15" ht="15.75" customHeight="1">
      <c r="A18" s="47" t="s">
        <v>111</v>
      </c>
      <c r="B18" s="86">
        <f t="shared" ref="B18:B20" si="13">D18/D4</f>
        <v>4.0540540540540543E-2</v>
      </c>
      <c r="C18" s="73">
        <v>0.1</v>
      </c>
      <c r="D18" s="81">
        <v>3</v>
      </c>
      <c r="E18" s="74">
        <f t="shared" ref="E18:E26" si="14">E4*C18</f>
        <v>1</v>
      </c>
      <c r="F18" s="68"/>
      <c r="G18" s="49"/>
      <c r="H18" s="74">
        <f t="shared" ref="H18:H26" si="15">H4*C18</f>
        <v>1</v>
      </c>
      <c r="I18" s="68"/>
      <c r="J18" s="49"/>
      <c r="K18" s="74">
        <f t="shared" ref="K18:K26" si="16">K4*C18</f>
        <v>1</v>
      </c>
      <c r="L18" s="68"/>
      <c r="M18" s="49"/>
      <c r="N18" s="69">
        <f t="shared" ref="N18:O18" si="17">SUM(E18+H18+K18)</f>
        <v>3</v>
      </c>
      <c r="O18" s="69">
        <f t="shared" si="17"/>
        <v>0</v>
      </c>
    </row>
    <row r="19" spans="1:15" ht="15.75" customHeight="1">
      <c r="A19" s="47" t="s">
        <v>107</v>
      </c>
      <c r="B19" s="86">
        <f t="shared" si="13"/>
        <v>4.3956043956043959E-2</v>
      </c>
      <c r="C19" s="73">
        <v>0.2</v>
      </c>
      <c r="D19" s="81">
        <v>4</v>
      </c>
      <c r="E19" s="74">
        <f t="shared" si="14"/>
        <v>1</v>
      </c>
      <c r="F19" s="68"/>
      <c r="G19" s="49"/>
      <c r="H19" s="74">
        <f t="shared" si="15"/>
        <v>1</v>
      </c>
      <c r="I19" s="68"/>
      <c r="J19" s="49"/>
      <c r="K19" s="74">
        <f t="shared" si="16"/>
        <v>1</v>
      </c>
      <c r="L19" s="68"/>
      <c r="M19" s="49"/>
      <c r="N19" s="69">
        <f t="shared" ref="N19:O19" si="18">SUM(E19+H19+K19)</f>
        <v>3</v>
      </c>
      <c r="O19" s="69">
        <f t="shared" si="18"/>
        <v>0</v>
      </c>
    </row>
    <row r="20" spans="1:15" ht="15.75" customHeight="1">
      <c r="A20" s="47" t="s">
        <v>109</v>
      </c>
      <c r="B20" s="86">
        <f t="shared" si="13"/>
        <v>2.911392405063291E-2</v>
      </c>
      <c r="C20" s="73">
        <v>0.1</v>
      </c>
      <c r="D20" s="81">
        <v>23</v>
      </c>
      <c r="E20" s="74">
        <f t="shared" si="14"/>
        <v>2</v>
      </c>
      <c r="F20" s="68"/>
      <c r="G20" s="43"/>
      <c r="H20" s="74">
        <f t="shared" si="15"/>
        <v>2</v>
      </c>
      <c r="I20" s="68"/>
      <c r="J20" s="43"/>
      <c r="K20" s="74">
        <f t="shared" si="16"/>
        <v>2</v>
      </c>
      <c r="L20" s="68"/>
      <c r="M20" s="43"/>
      <c r="N20" s="69">
        <f t="shared" ref="N20:O20" si="19">SUM(E20+H20+K20)</f>
        <v>6</v>
      </c>
      <c r="O20" s="69">
        <f t="shared" si="19"/>
        <v>0</v>
      </c>
    </row>
    <row r="21" spans="1:15" ht="15.75" customHeight="1">
      <c r="A21" s="70" t="s">
        <v>140</v>
      </c>
      <c r="B21" s="71"/>
      <c r="C21" s="73">
        <v>0.2</v>
      </c>
      <c r="D21" s="82"/>
      <c r="E21" s="74">
        <f t="shared" si="14"/>
        <v>2</v>
      </c>
      <c r="H21" s="74">
        <f t="shared" si="15"/>
        <v>2</v>
      </c>
      <c r="K21" s="74">
        <f t="shared" si="16"/>
        <v>2</v>
      </c>
      <c r="N21" s="69">
        <f t="shared" ref="N21:O21" si="20">SUM(E21+H21+K21)</f>
        <v>6</v>
      </c>
      <c r="O21" s="69">
        <f t="shared" si="20"/>
        <v>0</v>
      </c>
    </row>
    <row r="22" spans="1:15" ht="15.75" customHeight="1">
      <c r="A22" s="47" t="s">
        <v>141</v>
      </c>
      <c r="B22" s="86">
        <f>D22/D8</f>
        <v>1</v>
      </c>
      <c r="C22" s="73">
        <v>0.3</v>
      </c>
      <c r="D22" s="81">
        <v>11</v>
      </c>
      <c r="E22" s="74">
        <f t="shared" si="14"/>
        <v>1.5</v>
      </c>
      <c r="F22" s="68"/>
      <c r="G22" s="43"/>
      <c r="H22" s="74">
        <f t="shared" si="15"/>
        <v>1.5</v>
      </c>
      <c r="I22" s="68"/>
      <c r="J22" s="43"/>
      <c r="K22" s="74">
        <f t="shared" si="16"/>
        <v>1.5</v>
      </c>
      <c r="L22" s="68"/>
      <c r="M22" s="43"/>
      <c r="N22" s="69">
        <f t="shared" ref="N22:O22" si="21">SUM(E22+H22+K22)</f>
        <v>4.5</v>
      </c>
      <c r="O22" s="69">
        <f t="shared" si="21"/>
        <v>0</v>
      </c>
    </row>
    <row r="23" spans="1:15" ht="15.75" customHeight="1">
      <c r="A23" s="47" t="s">
        <v>142</v>
      </c>
      <c r="B23" s="86"/>
      <c r="C23" s="73">
        <v>0.3</v>
      </c>
      <c r="D23" s="81"/>
      <c r="E23" s="74">
        <f t="shared" si="14"/>
        <v>3</v>
      </c>
      <c r="F23" s="68"/>
      <c r="G23" s="56"/>
      <c r="H23" s="74">
        <f t="shared" si="15"/>
        <v>3</v>
      </c>
      <c r="I23" s="68"/>
      <c r="J23" s="56"/>
      <c r="K23" s="74">
        <f t="shared" si="16"/>
        <v>3</v>
      </c>
      <c r="L23" s="68"/>
      <c r="M23" s="56"/>
      <c r="N23" s="69">
        <f t="shared" ref="N23:O23" si="22">SUM(E23+H23+K23)</f>
        <v>9</v>
      </c>
      <c r="O23" s="69">
        <f t="shared" si="22"/>
        <v>0</v>
      </c>
    </row>
    <row r="24" spans="1:15" ht="15.75" customHeight="1">
      <c r="A24" s="47" t="s">
        <v>143</v>
      </c>
      <c r="B24" s="86">
        <f>D24/D10</f>
        <v>8.5714285714285715E-2</v>
      </c>
      <c r="C24" s="73">
        <v>0.05</v>
      </c>
      <c r="D24" s="81">
        <v>3</v>
      </c>
      <c r="E24" s="74">
        <f t="shared" si="14"/>
        <v>0</v>
      </c>
      <c r="F24" s="68"/>
      <c r="G24" s="56"/>
      <c r="H24" s="74">
        <f t="shared" si="15"/>
        <v>0</v>
      </c>
      <c r="I24" s="68"/>
      <c r="J24" s="56"/>
      <c r="K24" s="74">
        <f t="shared" si="16"/>
        <v>0</v>
      </c>
      <c r="L24" s="68"/>
      <c r="M24" s="56"/>
      <c r="N24" s="69">
        <f t="shared" ref="N24:O24" si="23">SUM(E24+H24+K24)</f>
        <v>0</v>
      </c>
      <c r="O24" s="69">
        <f t="shared" si="23"/>
        <v>0</v>
      </c>
    </row>
    <row r="25" spans="1:15" ht="15.75" customHeight="1">
      <c r="A25" s="47" t="s">
        <v>114</v>
      </c>
      <c r="B25" s="86"/>
      <c r="C25" s="73">
        <v>0.03</v>
      </c>
      <c r="D25" s="81"/>
      <c r="E25" s="74">
        <f t="shared" si="14"/>
        <v>0</v>
      </c>
      <c r="F25" s="68"/>
      <c r="G25" s="63"/>
      <c r="H25" s="74">
        <f t="shared" si="15"/>
        <v>0</v>
      </c>
      <c r="I25" s="68"/>
      <c r="J25" s="63"/>
      <c r="K25" s="74">
        <f t="shared" si="16"/>
        <v>0</v>
      </c>
      <c r="L25" s="68"/>
      <c r="M25" s="63"/>
      <c r="N25" s="69">
        <f t="shared" ref="N25:O25" si="24">SUM(E25+H25+K25)</f>
        <v>0</v>
      </c>
      <c r="O25" s="69">
        <f t="shared" si="24"/>
        <v>0</v>
      </c>
    </row>
    <row r="26" spans="1:15" ht="15.75" customHeight="1">
      <c r="A26" s="47" t="s">
        <v>144</v>
      </c>
      <c r="B26" s="86">
        <f t="shared" ref="B26:B27" si="25">D26/D12</f>
        <v>0.3</v>
      </c>
      <c r="C26" s="73">
        <v>0.2</v>
      </c>
      <c r="D26" s="81">
        <v>18</v>
      </c>
      <c r="E26" s="74">
        <f t="shared" si="14"/>
        <v>0</v>
      </c>
      <c r="F26" s="68"/>
      <c r="G26" s="63"/>
      <c r="H26" s="74">
        <f t="shared" si="15"/>
        <v>0</v>
      </c>
      <c r="I26" s="68"/>
      <c r="J26" s="63"/>
      <c r="K26" s="74">
        <f t="shared" si="16"/>
        <v>0</v>
      </c>
      <c r="L26" s="68"/>
      <c r="M26" s="63"/>
      <c r="N26" s="69">
        <f t="shared" ref="N26:O26" si="26">SUM(E26+H26+K26)</f>
        <v>0</v>
      </c>
      <c r="O26" s="69">
        <f t="shared" si="26"/>
        <v>0</v>
      </c>
    </row>
    <row r="27" spans="1:15" ht="15.75" customHeight="1">
      <c r="A27" s="42" t="s">
        <v>72</v>
      </c>
      <c r="B27" s="86">
        <f t="shared" si="25"/>
        <v>4.3956043956043959E-2</v>
      </c>
      <c r="C27" s="67"/>
      <c r="D27" s="83">
        <f t="shared" ref="D27:F27" si="27">SUM(D18:D24)</f>
        <v>44</v>
      </c>
      <c r="E27" s="75">
        <f t="shared" si="27"/>
        <v>10.5</v>
      </c>
      <c r="F27" s="72">
        <f t="shared" si="27"/>
        <v>0</v>
      </c>
      <c r="G27" s="49"/>
      <c r="H27" s="75">
        <f t="shared" ref="H27:I27" si="28">SUM(H18:H24)</f>
        <v>10.5</v>
      </c>
      <c r="I27" s="72">
        <f t="shared" si="28"/>
        <v>0</v>
      </c>
      <c r="J27" s="49"/>
      <c r="K27" s="75">
        <f t="shared" ref="K27:L27" si="29">SUM(K18:K24)</f>
        <v>10.5</v>
      </c>
      <c r="L27" s="72">
        <f t="shared" si="29"/>
        <v>0</v>
      </c>
      <c r="M27" s="49"/>
      <c r="N27" s="69">
        <f t="shared" ref="N27:O27" si="30">SUM(E27+H27+K27)</f>
        <v>31.5</v>
      </c>
      <c r="O27" s="69">
        <f t="shared" si="30"/>
        <v>0</v>
      </c>
    </row>
    <row r="28" spans="1:15" ht="15.75" customHeight="1">
      <c r="A28" s="43"/>
      <c r="B28" s="43"/>
      <c r="C28" s="43"/>
      <c r="D28" s="43"/>
      <c r="E28" s="43"/>
      <c r="F28" s="43"/>
      <c r="G28" s="43"/>
      <c r="H28" s="43"/>
      <c r="I28" s="43"/>
      <c r="J28" s="43"/>
      <c r="K28" s="43"/>
      <c r="L28" s="43"/>
      <c r="M28" s="43"/>
      <c r="N28" s="43"/>
      <c r="O28" s="44"/>
    </row>
    <row r="29" spans="1:15" ht="15.75" customHeight="1">
      <c r="A29" s="42" t="s">
        <v>118</v>
      </c>
      <c r="B29" s="56"/>
      <c r="C29" s="56"/>
      <c r="D29" s="84"/>
      <c r="E29" s="44"/>
      <c r="F29" s="44"/>
      <c r="G29" s="43"/>
      <c r="H29" s="44"/>
      <c r="I29" s="44"/>
      <c r="J29" s="43"/>
      <c r="K29" s="44"/>
      <c r="L29" s="44"/>
      <c r="M29" s="43"/>
      <c r="N29" s="44"/>
      <c r="O29" s="44"/>
    </row>
    <row r="30" spans="1:15" ht="15.75" customHeight="1">
      <c r="A30" s="45"/>
      <c r="B30" s="64"/>
      <c r="C30" s="64"/>
      <c r="D30" s="80" t="s">
        <v>138</v>
      </c>
      <c r="E30" s="95" t="s">
        <v>60</v>
      </c>
      <c r="F30" s="96"/>
      <c r="G30" s="63"/>
      <c r="H30" s="95" t="s">
        <v>61</v>
      </c>
      <c r="I30" s="96"/>
      <c r="J30" s="63"/>
      <c r="K30" s="95" t="s">
        <v>62</v>
      </c>
      <c r="L30" s="96"/>
      <c r="M30" s="63"/>
      <c r="N30" s="95" t="s">
        <v>72</v>
      </c>
      <c r="O30" s="96"/>
    </row>
    <row r="31" spans="1:15" ht="15.75" customHeight="1">
      <c r="A31" s="45" t="s">
        <v>104</v>
      </c>
      <c r="B31" s="46" t="s">
        <v>146</v>
      </c>
      <c r="C31" s="46" t="s">
        <v>119</v>
      </c>
      <c r="D31" s="85"/>
      <c r="E31" s="65" t="s">
        <v>105</v>
      </c>
      <c r="F31" s="66" t="s">
        <v>106</v>
      </c>
      <c r="G31" s="43"/>
      <c r="H31" s="65" t="s">
        <v>105</v>
      </c>
      <c r="I31" s="66" t="s">
        <v>106</v>
      </c>
      <c r="J31" s="43"/>
      <c r="K31" s="65" t="s">
        <v>105</v>
      </c>
      <c r="L31" s="66" t="s">
        <v>106</v>
      </c>
      <c r="M31" s="43"/>
      <c r="N31" s="65" t="s">
        <v>105</v>
      </c>
      <c r="O31" s="66" t="s">
        <v>106</v>
      </c>
    </row>
    <row r="32" spans="1:15" ht="15.75" customHeight="1">
      <c r="A32" s="47" t="s">
        <v>111</v>
      </c>
      <c r="B32" s="86">
        <f t="shared" ref="B32:B34" si="31">D32/D18</f>
        <v>1</v>
      </c>
      <c r="C32" s="73">
        <v>0.3</v>
      </c>
      <c r="D32" s="81">
        <v>3</v>
      </c>
      <c r="E32" s="74">
        <f t="shared" ref="E32:E40" si="32">E18*C32</f>
        <v>0.3</v>
      </c>
      <c r="F32" s="68"/>
      <c r="G32" s="56"/>
      <c r="H32" s="74">
        <f t="shared" ref="H32:H40" si="33">H18*C32</f>
        <v>0.3</v>
      </c>
      <c r="I32" s="68"/>
      <c r="J32" s="56"/>
      <c r="K32" s="74">
        <f t="shared" ref="K32:K40" si="34">K18*C32</f>
        <v>0.3</v>
      </c>
      <c r="L32" s="68"/>
      <c r="M32" s="56"/>
      <c r="N32" s="69">
        <f t="shared" ref="N32:O32" si="35">SUM(E32+H32+K32)</f>
        <v>0.89999999999999991</v>
      </c>
      <c r="O32" s="69">
        <f t="shared" si="35"/>
        <v>0</v>
      </c>
    </row>
    <row r="33" spans="1:15" ht="15.75" customHeight="1">
      <c r="A33" s="47" t="s">
        <v>107</v>
      </c>
      <c r="B33" s="86">
        <f t="shared" si="31"/>
        <v>2.75</v>
      </c>
      <c r="C33" s="73">
        <v>0.3</v>
      </c>
      <c r="D33" s="81">
        <v>11</v>
      </c>
      <c r="E33" s="74">
        <f t="shared" si="32"/>
        <v>0.3</v>
      </c>
      <c r="F33" s="68"/>
      <c r="G33" s="56"/>
      <c r="H33" s="74">
        <f t="shared" si="33"/>
        <v>0.3</v>
      </c>
      <c r="I33" s="68"/>
      <c r="J33" s="56"/>
      <c r="K33" s="74">
        <f t="shared" si="34"/>
        <v>0.3</v>
      </c>
      <c r="L33" s="68"/>
      <c r="M33" s="56"/>
      <c r="N33" s="69">
        <f t="shared" ref="N33:O33" si="36">SUM(E33+H33+K33)</f>
        <v>0.89999999999999991</v>
      </c>
      <c r="O33" s="69">
        <f t="shared" si="36"/>
        <v>0</v>
      </c>
    </row>
    <row r="34" spans="1:15" ht="15.75" customHeight="1">
      <c r="A34" s="47" t="s">
        <v>109</v>
      </c>
      <c r="B34" s="86">
        <f t="shared" si="31"/>
        <v>0.95652173913043481</v>
      </c>
      <c r="C34" s="73">
        <v>0.3</v>
      </c>
      <c r="D34" s="81">
        <v>22</v>
      </c>
      <c r="E34" s="74">
        <f t="shared" si="32"/>
        <v>0.6</v>
      </c>
      <c r="F34" s="68"/>
      <c r="G34" s="49"/>
      <c r="H34" s="74">
        <f t="shared" si="33"/>
        <v>0.6</v>
      </c>
      <c r="I34" s="68"/>
      <c r="J34" s="49"/>
      <c r="K34" s="74">
        <f t="shared" si="34"/>
        <v>0.6</v>
      </c>
      <c r="L34" s="68"/>
      <c r="M34" s="49"/>
      <c r="N34" s="69">
        <f t="shared" ref="N34:O34" si="37">SUM(E34+H34+K34)</f>
        <v>1.7999999999999998</v>
      </c>
      <c r="O34" s="69">
        <f t="shared" si="37"/>
        <v>0</v>
      </c>
    </row>
    <row r="35" spans="1:15" ht="15.75" customHeight="1">
      <c r="A35" s="70" t="s">
        <v>140</v>
      </c>
      <c r="B35" s="71"/>
      <c r="C35" s="73">
        <v>0.3</v>
      </c>
      <c r="D35" s="82"/>
      <c r="E35" s="74">
        <f t="shared" si="32"/>
        <v>0.6</v>
      </c>
      <c r="H35" s="74">
        <f t="shared" si="33"/>
        <v>0.6</v>
      </c>
      <c r="K35" s="74">
        <f t="shared" si="34"/>
        <v>0.6</v>
      </c>
      <c r="N35" s="69">
        <f t="shared" ref="N35:O35" si="38">SUM(E35+H35+K35)</f>
        <v>1.7999999999999998</v>
      </c>
      <c r="O35" s="69">
        <f t="shared" si="38"/>
        <v>0</v>
      </c>
    </row>
    <row r="36" spans="1:15" ht="15.75" customHeight="1">
      <c r="A36" s="47" t="s">
        <v>141</v>
      </c>
      <c r="B36" s="86">
        <f>D36/D22</f>
        <v>0</v>
      </c>
      <c r="C36" s="73">
        <v>0.3</v>
      </c>
      <c r="D36" s="82">
        <v>0</v>
      </c>
      <c r="E36" s="74">
        <f t="shared" si="32"/>
        <v>0.44999999999999996</v>
      </c>
      <c r="F36" s="68"/>
      <c r="G36" s="63"/>
      <c r="H36" s="74">
        <f t="shared" si="33"/>
        <v>0.44999999999999996</v>
      </c>
      <c r="I36" s="68"/>
      <c r="J36" s="63"/>
      <c r="K36" s="74">
        <f t="shared" si="34"/>
        <v>0.44999999999999996</v>
      </c>
      <c r="L36" s="68"/>
      <c r="M36" s="63"/>
      <c r="N36" s="69">
        <f t="shared" ref="N36:O36" si="39">SUM(E36+H36+K36)</f>
        <v>1.3499999999999999</v>
      </c>
      <c r="O36" s="69">
        <f t="shared" si="39"/>
        <v>0</v>
      </c>
    </row>
    <row r="37" spans="1:15" ht="15.75" customHeight="1">
      <c r="A37" s="47" t="s">
        <v>142</v>
      </c>
      <c r="B37" s="86"/>
      <c r="C37" s="73">
        <v>0.3</v>
      </c>
      <c r="D37" s="81"/>
      <c r="E37" s="74">
        <f t="shared" si="32"/>
        <v>0.89999999999999991</v>
      </c>
      <c r="F37" s="68"/>
      <c r="G37" s="43"/>
      <c r="H37" s="74">
        <f t="shared" si="33"/>
        <v>0.89999999999999991</v>
      </c>
      <c r="I37" s="68"/>
      <c r="J37" s="43"/>
      <c r="K37" s="74">
        <f t="shared" si="34"/>
        <v>0.89999999999999991</v>
      </c>
      <c r="L37" s="68"/>
      <c r="M37" s="43"/>
      <c r="N37" s="69">
        <f t="shared" ref="N37:O37" si="40">SUM(E37+H37+K37)</f>
        <v>2.6999999999999997</v>
      </c>
      <c r="O37" s="69">
        <f t="shared" si="40"/>
        <v>0</v>
      </c>
    </row>
    <row r="38" spans="1:15" ht="15.75" customHeight="1">
      <c r="A38" s="47" t="s">
        <v>143</v>
      </c>
      <c r="B38" s="86">
        <f>D38/D24</f>
        <v>1</v>
      </c>
      <c r="C38" s="73">
        <v>0.3</v>
      </c>
      <c r="D38" s="81">
        <v>3</v>
      </c>
      <c r="E38" s="74">
        <f t="shared" si="32"/>
        <v>0</v>
      </c>
      <c r="F38" s="68"/>
      <c r="G38" s="43"/>
      <c r="H38" s="74">
        <f t="shared" si="33"/>
        <v>0</v>
      </c>
      <c r="I38" s="68"/>
      <c r="J38" s="43"/>
      <c r="K38" s="74">
        <f t="shared" si="34"/>
        <v>0</v>
      </c>
      <c r="L38" s="68"/>
      <c r="M38" s="43"/>
      <c r="N38" s="69">
        <f t="shared" ref="N38:O38" si="41">SUM(E38+H38+K38)</f>
        <v>0</v>
      </c>
      <c r="O38" s="69">
        <f t="shared" si="41"/>
        <v>0</v>
      </c>
    </row>
    <row r="39" spans="1:15" ht="15.75" customHeight="1">
      <c r="A39" s="47" t="s">
        <v>114</v>
      </c>
      <c r="B39" s="86"/>
      <c r="C39" s="73">
        <v>0.3</v>
      </c>
      <c r="D39" s="81"/>
      <c r="E39" s="74">
        <f t="shared" si="32"/>
        <v>0</v>
      </c>
      <c r="F39" s="68"/>
      <c r="G39" s="49"/>
      <c r="H39" s="74">
        <f t="shared" si="33"/>
        <v>0</v>
      </c>
      <c r="I39" s="68"/>
      <c r="J39" s="49"/>
      <c r="K39" s="74">
        <f t="shared" si="34"/>
        <v>0</v>
      </c>
      <c r="L39" s="68"/>
      <c r="M39" s="49"/>
      <c r="N39" s="69">
        <f t="shared" ref="N39:O39" si="42">SUM(E39+H39+K39)</f>
        <v>0</v>
      </c>
      <c r="O39" s="69">
        <f t="shared" si="42"/>
        <v>0</v>
      </c>
    </row>
    <row r="40" spans="1:15" ht="15.75" customHeight="1">
      <c r="A40" s="47" t="s">
        <v>144</v>
      </c>
      <c r="B40" s="86">
        <f t="shared" ref="B40:B41" si="43">D40/D26</f>
        <v>5.5555555555555552E-2</v>
      </c>
      <c r="C40" s="73">
        <v>0.3</v>
      </c>
      <c r="D40" s="81">
        <v>1</v>
      </c>
      <c r="E40" s="74">
        <f t="shared" si="32"/>
        <v>0</v>
      </c>
      <c r="F40" s="68"/>
      <c r="G40" s="49"/>
      <c r="H40" s="74">
        <f t="shared" si="33"/>
        <v>0</v>
      </c>
      <c r="I40" s="68"/>
      <c r="J40" s="49"/>
      <c r="K40" s="74">
        <f t="shared" si="34"/>
        <v>0</v>
      </c>
      <c r="L40" s="68"/>
      <c r="M40" s="49"/>
      <c r="N40" s="69">
        <f t="shared" ref="N40:O40" si="44">SUM(E40+H40+K40)</f>
        <v>0</v>
      </c>
      <c r="O40" s="69">
        <f t="shared" si="44"/>
        <v>0</v>
      </c>
    </row>
    <row r="41" spans="1:15" ht="15.75" customHeight="1">
      <c r="A41" s="42" t="s">
        <v>72</v>
      </c>
      <c r="B41" s="86">
        <f t="shared" si="43"/>
        <v>0.88636363636363635</v>
      </c>
      <c r="C41" s="67"/>
      <c r="D41" s="83">
        <f t="shared" ref="D41:F41" si="45">SUM(D32:D38)</f>
        <v>39</v>
      </c>
      <c r="E41" s="75">
        <f t="shared" si="45"/>
        <v>3.15</v>
      </c>
      <c r="F41" s="72">
        <f t="shared" si="45"/>
        <v>0</v>
      </c>
      <c r="G41" s="56"/>
      <c r="H41" s="75">
        <f t="shared" ref="H41:I41" si="46">SUM(H32:H38)</f>
        <v>3.15</v>
      </c>
      <c r="I41" s="72">
        <f t="shared" si="46"/>
        <v>0</v>
      </c>
      <c r="J41" s="56"/>
      <c r="K41" s="75">
        <f t="shared" ref="K41:L41" si="47">SUM(K32:K38)</f>
        <v>3.15</v>
      </c>
      <c r="L41" s="72">
        <f t="shared" si="47"/>
        <v>0</v>
      </c>
      <c r="M41" s="56"/>
      <c r="N41" s="69">
        <f t="shared" ref="N41:O41" si="48">SUM(E41+H41+K41)</f>
        <v>9.4499999999999993</v>
      </c>
      <c r="O41" s="69">
        <f t="shared" si="48"/>
        <v>0</v>
      </c>
    </row>
    <row r="42" spans="1:15" ht="15.75" customHeight="1">
      <c r="A42" s="43"/>
      <c r="B42" s="43"/>
      <c r="C42" s="43"/>
      <c r="D42" s="43"/>
      <c r="E42" s="43"/>
      <c r="F42" s="43"/>
      <c r="G42" s="43"/>
      <c r="H42" s="43"/>
      <c r="I42" s="43"/>
      <c r="J42" s="43"/>
      <c r="K42" s="43"/>
      <c r="L42" s="43"/>
      <c r="M42" s="43"/>
      <c r="N42" s="43"/>
      <c r="O42" s="44"/>
    </row>
    <row r="43" spans="1:15" ht="15.75" customHeight="1">
      <c r="A43" s="42" t="s">
        <v>101</v>
      </c>
      <c r="B43" s="56"/>
      <c r="C43" s="56"/>
      <c r="D43" s="84"/>
      <c r="E43" s="44"/>
      <c r="F43" s="44"/>
      <c r="G43" s="49"/>
      <c r="H43" s="44"/>
      <c r="I43" s="44"/>
      <c r="J43" s="49"/>
      <c r="K43" s="44"/>
      <c r="L43" s="44"/>
      <c r="M43" s="49"/>
      <c r="N43" s="44"/>
      <c r="O43" s="44"/>
    </row>
    <row r="44" spans="1:15" ht="15.75" customHeight="1">
      <c r="A44" s="45"/>
      <c r="B44" s="64"/>
      <c r="C44" s="64"/>
      <c r="D44" s="80" t="s">
        <v>138</v>
      </c>
      <c r="E44" s="95" t="s">
        <v>60</v>
      </c>
      <c r="F44" s="96"/>
      <c r="G44" s="43"/>
      <c r="H44" s="95" t="s">
        <v>61</v>
      </c>
      <c r="I44" s="96"/>
      <c r="J44" s="43"/>
      <c r="K44" s="95" t="s">
        <v>62</v>
      </c>
      <c r="L44" s="96"/>
      <c r="M44" s="43"/>
      <c r="N44" s="95" t="s">
        <v>72</v>
      </c>
      <c r="O44" s="96"/>
    </row>
    <row r="45" spans="1:15" ht="15.75" customHeight="1">
      <c r="A45" s="45" t="s">
        <v>104</v>
      </c>
      <c r="B45" s="46" t="s">
        <v>147</v>
      </c>
      <c r="C45" s="46" t="s">
        <v>120</v>
      </c>
      <c r="D45" s="85"/>
      <c r="E45" s="65" t="s">
        <v>105</v>
      </c>
      <c r="F45" s="66" t="s">
        <v>106</v>
      </c>
      <c r="G45" s="44"/>
      <c r="H45" s="65" t="s">
        <v>105</v>
      </c>
      <c r="I45" s="66" t="s">
        <v>106</v>
      </c>
      <c r="J45" s="44"/>
      <c r="K45" s="65" t="s">
        <v>105</v>
      </c>
      <c r="L45" s="66" t="s">
        <v>106</v>
      </c>
      <c r="M45" s="44"/>
      <c r="N45" s="65" t="s">
        <v>105</v>
      </c>
      <c r="O45" s="66" t="s">
        <v>106</v>
      </c>
    </row>
    <row r="46" spans="1:15" ht="15.75" customHeight="1">
      <c r="A46" s="47" t="s">
        <v>111</v>
      </c>
      <c r="B46" s="87">
        <f t="shared" ref="B46:B48" si="49">D46/D32</f>
        <v>0.33333333333333331</v>
      </c>
      <c r="C46" s="73">
        <v>0.3</v>
      </c>
      <c r="D46" s="81">
        <v>1</v>
      </c>
      <c r="E46" s="74">
        <f t="shared" ref="E46:E54" si="50">E32*C46</f>
        <v>0.09</v>
      </c>
      <c r="F46" s="68"/>
      <c r="G46" s="44"/>
      <c r="H46" s="74">
        <f t="shared" ref="H46:H54" si="51">H32*C46</f>
        <v>0.09</v>
      </c>
      <c r="I46" s="68"/>
      <c r="J46" s="44"/>
      <c r="K46" s="74">
        <f t="shared" ref="K46:K54" si="52">K32*C46</f>
        <v>0.09</v>
      </c>
      <c r="L46" s="68"/>
      <c r="M46" s="44"/>
      <c r="N46" s="69">
        <f t="shared" ref="N46:O46" si="53">SUM(E46+H46+K46)</f>
        <v>0.27</v>
      </c>
      <c r="O46" s="69">
        <f t="shared" si="53"/>
        <v>0</v>
      </c>
    </row>
    <row r="47" spans="1:15" ht="15.75" customHeight="1">
      <c r="A47" s="47" t="s">
        <v>107</v>
      </c>
      <c r="B47" s="87">
        <f t="shared" si="49"/>
        <v>0.54545454545454541</v>
      </c>
      <c r="C47" s="73">
        <v>0.3</v>
      </c>
      <c r="D47" s="81">
        <v>6</v>
      </c>
      <c r="E47" s="74">
        <f t="shared" si="50"/>
        <v>0.09</v>
      </c>
      <c r="F47" s="68"/>
      <c r="G47" s="44"/>
      <c r="H47" s="74">
        <f t="shared" si="51"/>
        <v>0.09</v>
      </c>
      <c r="I47" s="68"/>
      <c r="J47" s="44"/>
      <c r="K47" s="74">
        <f t="shared" si="52"/>
        <v>0.09</v>
      </c>
      <c r="L47" s="68"/>
      <c r="M47" s="44"/>
      <c r="N47" s="69">
        <f t="shared" ref="N47:O47" si="54">SUM(E47+H47+K47)</f>
        <v>0.27</v>
      </c>
      <c r="O47" s="69">
        <f t="shared" si="54"/>
        <v>0</v>
      </c>
    </row>
    <row r="48" spans="1:15" ht="15.75" customHeight="1">
      <c r="A48" s="47" t="s">
        <v>109</v>
      </c>
      <c r="B48" s="87">
        <f t="shared" si="49"/>
        <v>0.18181818181818182</v>
      </c>
      <c r="C48" s="73">
        <v>0.3</v>
      </c>
      <c r="D48" s="81">
        <v>4</v>
      </c>
      <c r="E48" s="74">
        <f t="shared" si="50"/>
        <v>0.18</v>
      </c>
      <c r="F48" s="68"/>
      <c r="G48" s="44"/>
      <c r="H48" s="74">
        <f t="shared" si="51"/>
        <v>0.18</v>
      </c>
      <c r="I48" s="68"/>
      <c r="J48" s="44"/>
      <c r="K48" s="74">
        <f t="shared" si="52"/>
        <v>0.18</v>
      </c>
      <c r="L48" s="68"/>
      <c r="M48" s="44"/>
      <c r="N48" s="69">
        <f t="shared" ref="N48:O48" si="55">SUM(E48+H48+K48)</f>
        <v>0.54</v>
      </c>
      <c r="O48" s="69">
        <f t="shared" si="55"/>
        <v>0</v>
      </c>
    </row>
    <row r="49" spans="1:15" ht="15.75" customHeight="1">
      <c r="A49" s="70" t="s">
        <v>140</v>
      </c>
      <c r="B49" s="71"/>
      <c r="C49" s="73">
        <v>0.3</v>
      </c>
      <c r="D49" s="82"/>
      <c r="E49" s="74">
        <f t="shared" si="50"/>
        <v>0.18</v>
      </c>
      <c r="H49" s="74">
        <f t="shared" si="51"/>
        <v>0.18</v>
      </c>
      <c r="K49" s="74">
        <f t="shared" si="52"/>
        <v>0.18</v>
      </c>
      <c r="N49" s="69">
        <f t="shared" ref="N49:O49" si="56">SUM(E49+H49+K49)</f>
        <v>0.54</v>
      </c>
      <c r="O49" s="69">
        <f t="shared" si="56"/>
        <v>0</v>
      </c>
    </row>
    <row r="50" spans="1:15" ht="15.75" customHeight="1">
      <c r="A50" s="47" t="s">
        <v>141</v>
      </c>
      <c r="B50" s="87" t="e">
        <f>D50/D36</f>
        <v>#DIV/0!</v>
      </c>
      <c r="C50" s="73">
        <v>0.3</v>
      </c>
      <c r="D50" s="81">
        <v>0</v>
      </c>
      <c r="E50" s="74">
        <f t="shared" si="50"/>
        <v>0.13499999999999998</v>
      </c>
      <c r="F50" s="68"/>
      <c r="G50" s="44"/>
      <c r="H50" s="74">
        <f t="shared" si="51"/>
        <v>0.13499999999999998</v>
      </c>
      <c r="I50" s="68"/>
      <c r="J50" s="44"/>
      <c r="K50" s="74">
        <f t="shared" si="52"/>
        <v>0.13499999999999998</v>
      </c>
      <c r="L50" s="68"/>
      <c r="M50" s="44"/>
      <c r="N50" s="69">
        <f t="shared" ref="N50:O50" si="57">SUM(E50+H50+K50)</f>
        <v>0.40499999999999992</v>
      </c>
      <c r="O50" s="69">
        <f t="shared" si="57"/>
        <v>0</v>
      </c>
    </row>
    <row r="51" spans="1:15" ht="15.75" customHeight="1">
      <c r="A51" s="47" t="s">
        <v>142</v>
      </c>
      <c r="B51" s="87"/>
      <c r="C51" s="73">
        <v>0.3</v>
      </c>
      <c r="D51" s="81"/>
      <c r="E51" s="74">
        <f t="shared" si="50"/>
        <v>0.26999999999999996</v>
      </c>
      <c r="F51" s="68"/>
      <c r="G51" s="44"/>
      <c r="H51" s="74">
        <f t="shared" si="51"/>
        <v>0.26999999999999996</v>
      </c>
      <c r="I51" s="68"/>
      <c r="J51" s="44"/>
      <c r="K51" s="74">
        <f t="shared" si="52"/>
        <v>0.26999999999999996</v>
      </c>
      <c r="L51" s="68"/>
      <c r="M51" s="44"/>
      <c r="N51" s="69">
        <f t="shared" ref="N51:O51" si="58">SUM(E51+H51+K51)</f>
        <v>0.80999999999999983</v>
      </c>
      <c r="O51" s="69">
        <f t="shared" si="58"/>
        <v>0</v>
      </c>
    </row>
    <row r="52" spans="1:15" ht="15.75" customHeight="1">
      <c r="A52" s="47" t="s">
        <v>143</v>
      </c>
      <c r="B52" s="87">
        <f>D52/D38</f>
        <v>0.66666666666666663</v>
      </c>
      <c r="C52" s="73">
        <v>0.3</v>
      </c>
      <c r="D52" s="81">
        <v>2</v>
      </c>
      <c r="E52" s="74">
        <f t="shared" si="50"/>
        <v>0</v>
      </c>
      <c r="F52" s="68"/>
      <c r="G52" s="44"/>
      <c r="H52" s="74">
        <f t="shared" si="51"/>
        <v>0</v>
      </c>
      <c r="I52" s="68"/>
      <c r="J52" s="44"/>
      <c r="K52" s="74">
        <f t="shared" si="52"/>
        <v>0</v>
      </c>
      <c r="L52" s="68"/>
      <c r="M52" s="44"/>
      <c r="N52" s="69">
        <f t="shared" ref="N52:O52" si="59">SUM(E52+H52+K52)</f>
        <v>0</v>
      </c>
      <c r="O52" s="69">
        <f t="shared" si="59"/>
        <v>0</v>
      </c>
    </row>
    <row r="53" spans="1:15" ht="15.75" customHeight="1">
      <c r="A53" s="47" t="s">
        <v>114</v>
      </c>
      <c r="B53" s="87"/>
      <c r="C53" s="73">
        <v>0.3</v>
      </c>
      <c r="D53" s="81"/>
      <c r="E53" s="74">
        <f t="shared" si="50"/>
        <v>0</v>
      </c>
      <c r="F53" s="68"/>
      <c r="G53" s="44"/>
      <c r="H53" s="74">
        <f t="shared" si="51"/>
        <v>0</v>
      </c>
      <c r="I53" s="68"/>
      <c r="J53" s="44"/>
      <c r="K53" s="74">
        <f t="shared" si="52"/>
        <v>0</v>
      </c>
      <c r="L53" s="68"/>
      <c r="M53" s="44"/>
      <c r="N53" s="69">
        <f t="shared" ref="N53:O53" si="60">SUM(E53+H53+K53)</f>
        <v>0</v>
      </c>
      <c r="O53" s="69">
        <f t="shared" si="60"/>
        <v>0</v>
      </c>
    </row>
    <row r="54" spans="1:15" ht="13">
      <c r="A54" s="47" t="s">
        <v>144</v>
      </c>
      <c r="B54" s="87">
        <f t="shared" ref="B54:B55" si="61">D54/D40</f>
        <v>1</v>
      </c>
      <c r="C54" s="73">
        <v>0.3</v>
      </c>
      <c r="D54" s="81">
        <v>1</v>
      </c>
      <c r="E54" s="74">
        <f t="shared" si="50"/>
        <v>0</v>
      </c>
      <c r="F54" s="68"/>
      <c r="G54" s="44"/>
      <c r="H54" s="74">
        <f t="shared" si="51"/>
        <v>0</v>
      </c>
      <c r="I54" s="68"/>
      <c r="J54" s="44"/>
      <c r="K54" s="74">
        <f t="shared" si="52"/>
        <v>0</v>
      </c>
      <c r="L54" s="68"/>
      <c r="M54" s="44"/>
      <c r="N54" s="69">
        <f t="shared" ref="N54:O54" si="62">SUM(E54+H54+K54)</f>
        <v>0</v>
      </c>
      <c r="O54" s="69">
        <f t="shared" si="62"/>
        <v>0</v>
      </c>
    </row>
    <row r="55" spans="1:15" ht="13">
      <c r="A55" s="42" t="s">
        <v>72</v>
      </c>
      <c r="B55" s="87">
        <f t="shared" si="61"/>
        <v>0.33333333333333331</v>
      </c>
      <c r="C55" s="67"/>
      <c r="D55" s="83">
        <f t="shared" ref="D55:F55" si="63">SUM(D46:D52)</f>
        <v>13</v>
      </c>
      <c r="E55" s="75">
        <f t="shared" si="63"/>
        <v>0.94500000000000006</v>
      </c>
      <c r="F55" s="72">
        <f t="shared" si="63"/>
        <v>0</v>
      </c>
      <c r="G55" s="44"/>
      <c r="H55" s="75">
        <f t="shared" ref="H55:I55" si="64">SUM(H46:H52)</f>
        <v>0.94500000000000006</v>
      </c>
      <c r="I55" s="72">
        <f t="shared" si="64"/>
        <v>0</v>
      </c>
      <c r="J55" s="44"/>
      <c r="K55" s="75">
        <f t="shared" ref="K55:L55" si="65">SUM(K46:K52)</f>
        <v>0.94500000000000006</v>
      </c>
      <c r="L55" s="72">
        <f t="shared" si="65"/>
        <v>0</v>
      </c>
      <c r="M55" s="44"/>
      <c r="N55" s="69">
        <f t="shared" ref="N55:O55" si="66">SUM(E55+H55+K55)</f>
        <v>2.835</v>
      </c>
      <c r="O55" s="69">
        <f t="shared" si="66"/>
        <v>0</v>
      </c>
    </row>
    <row r="57" spans="1:15" ht="13">
      <c r="A57" s="43" t="s">
        <v>148</v>
      </c>
    </row>
    <row r="59" spans="1:15" ht="13">
      <c r="A59" s="97" t="s">
        <v>149</v>
      </c>
      <c r="B59" s="96"/>
      <c r="C59" s="76" t="s">
        <v>121</v>
      </c>
      <c r="D59" s="76" t="s">
        <v>122</v>
      </c>
      <c r="E59" s="76" t="s">
        <v>123</v>
      </c>
      <c r="H59" s="76" t="s">
        <v>150</v>
      </c>
      <c r="I59" s="76"/>
      <c r="J59" s="76"/>
      <c r="K59" s="76"/>
      <c r="L59" s="76"/>
      <c r="M59" s="76"/>
      <c r="N59" s="76"/>
    </row>
    <row r="60" spans="1:15" ht="13">
      <c r="A60" s="77" t="s">
        <v>133</v>
      </c>
      <c r="B60" s="78">
        <v>4.3999999999999997E-2</v>
      </c>
      <c r="C60" s="78">
        <f>E27/E13</f>
        <v>0.17499999999999999</v>
      </c>
      <c r="D60" s="78">
        <f>H27/H13</f>
        <v>0.17499999999999999</v>
      </c>
      <c r="E60" s="78">
        <f>K27/K13</f>
        <v>0.17499999999999999</v>
      </c>
      <c r="H60" s="77" t="s">
        <v>151</v>
      </c>
      <c r="I60" s="77" t="s">
        <v>152</v>
      </c>
      <c r="J60" s="88">
        <v>5</v>
      </c>
      <c r="K60" s="77" t="s">
        <v>153</v>
      </c>
      <c r="L60" s="89">
        <f t="shared" ref="L60:L61" si="67">J60/12</f>
        <v>0.41666666666666669</v>
      </c>
    </row>
    <row r="61" spans="1:15" ht="13">
      <c r="A61" s="77" t="s">
        <v>134</v>
      </c>
      <c r="B61" s="78">
        <v>0.88600000000000001</v>
      </c>
      <c r="C61" s="78">
        <f>E41/E27</f>
        <v>0.3</v>
      </c>
      <c r="D61" s="78">
        <f>H41/H27</f>
        <v>0.3</v>
      </c>
      <c r="E61" s="78">
        <f>K41/K27</f>
        <v>0.3</v>
      </c>
      <c r="H61" s="77" t="s">
        <v>154</v>
      </c>
      <c r="I61" s="77" t="s">
        <v>152</v>
      </c>
      <c r="J61" s="88">
        <v>5</v>
      </c>
      <c r="K61" s="77" t="s">
        <v>153</v>
      </c>
      <c r="L61" s="89">
        <f t="shared" si="67"/>
        <v>0.41666666666666669</v>
      </c>
    </row>
    <row r="62" spans="1:15" ht="13">
      <c r="A62" s="77" t="s">
        <v>135</v>
      </c>
      <c r="B62" s="78">
        <v>0.33300000000000002</v>
      </c>
      <c r="C62" s="78">
        <f>E55/E41</f>
        <v>0.30000000000000004</v>
      </c>
      <c r="D62" s="78">
        <f>H55/H41</f>
        <v>0.30000000000000004</v>
      </c>
      <c r="E62" s="78">
        <f>K55/K41</f>
        <v>0.30000000000000004</v>
      </c>
      <c r="G62" s="77"/>
      <c r="M62" s="77" t="s">
        <v>155</v>
      </c>
      <c r="N62" s="89">
        <f>SUM(L60:L61)</f>
        <v>0.83333333333333337</v>
      </c>
    </row>
    <row r="63" spans="1:15" ht="13">
      <c r="A63" s="77" t="s">
        <v>136</v>
      </c>
      <c r="B63" s="79">
        <f t="shared" ref="B63:C63" si="68">D41/D13</f>
        <v>3.896103896103896E-2</v>
      </c>
      <c r="C63" s="79">
        <f t="shared" si="68"/>
        <v>5.2499999999999998E-2</v>
      </c>
      <c r="D63" s="79">
        <f>H41/H13</f>
        <v>5.2499999999999998E-2</v>
      </c>
      <c r="E63" s="79">
        <f>K41/K13</f>
        <v>5.2499999999999998E-2</v>
      </c>
    </row>
    <row r="64" spans="1:15" ht="13">
      <c r="A64" s="77" t="s">
        <v>137</v>
      </c>
      <c r="B64" s="79">
        <f t="shared" ref="B64:C64" si="69">D55/D13</f>
        <v>1.2987012987012988E-2</v>
      </c>
      <c r="C64" s="79">
        <f t="shared" si="69"/>
        <v>1.575E-2</v>
      </c>
      <c r="D64" s="79">
        <f>H55/H13</f>
        <v>1.575E-2</v>
      </c>
      <c r="E64" s="79">
        <f>K55/K13</f>
        <v>1.575E-2</v>
      </c>
    </row>
    <row r="68" spans="1:5" ht="13">
      <c r="A68" s="76" t="s">
        <v>156</v>
      </c>
      <c r="B68" s="90" t="s">
        <v>157</v>
      </c>
      <c r="C68" s="91" t="s">
        <v>121</v>
      </c>
      <c r="D68" s="91" t="s">
        <v>122</v>
      </c>
      <c r="E68" s="91" t="s">
        <v>123</v>
      </c>
    </row>
    <row r="69" spans="1:5" ht="13">
      <c r="A69" s="77" t="s">
        <v>158</v>
      </c>
      <c r="B69" s="92">
        <f t="shared" ref="B69:E69" si="70">1/B64</f>
        <v>77</v>
      </c>
      <c r="C69" s="92">
        <f t="shared" si="70"/>
        <v>63.492063492063494</v>
      </c>
      <c r="D69" s="92">
        <f t="shared" si="70"/>
        <v>63.492063492063494</v>
      </c>
      <c r="E69" s="92">
        <f t="shared" si="70"/>
        <v>63.492063492063494</v>
      </c>
    </row>
    <row r="70" spans="1:5" ht="13">
      <c r="A70" s="77" t="s">
        <v>159</v>
      </c>
      <c r="B70" s="92">
        <f t="shared" ref="B70:E70" si="71">0.833/B64</f>
        <v>64.140999999999991</v>
      </c>
      <c r="C70" s="92">
        <f t="shared" si="71"/>
        <v>52.888888888888886</v>
      </c>
      <c r="D70" s="92">
        <f t="shared" si="71"/>
        <v>52.888888888888886</v>
      </c>
      <c r="E70" s="92">
        <f t="shared" si="71"/>
        <v>52.888888888888886</v>
      </c>
    </row>
    <row r="72" spans="1:5" ht="13">
      <c r="A72" s="93" t="s">
        <v>160</v>
      </c>
    </row>
    <row r="73" spans="1:5" ht="13">
      <c r="A73" s="77" t="s">
        <v>161</v>
      </c>
      <c r="B73" s="94">
        <f t="shared" ref="B73:E73" si="72">1000000/B70</f>
        <v>15590.651845153649</v>
      </c>
      <c r="C73" s="94">
        <f t="shared" si="72"/>
        <v>18907.563025210085</v>
      </c>
      <c r="D73" s="94">
        <f t="shared" si="72"/>
        <v>18907.563025210085</v>
      </c>
      <c r="E73" s="94">
        <f t="shared" si="72"/>
        <v>18907.563025210085</v>
      </c>
    </row>
  </sheetData>
  <mergeCells count="17">
    <mergeCell ref="K44:L44"/>
    <mergeCell ref="N44:O44"/>
    <mergeCell ref="A59:B59"/>
    <mergeCell ref="E16:F16"/>
    <mergeCell ref="E30:F30"/>
    <mergeCell ref="H30:I30"/>
    <mergeCell ref="K30:L30"/>
    <mergeCell ref="N30:O30"/>
    <mergeCell ref="E44:F44"/>
    <mergeCell ref="H44:I44"/>
    <mergeCell ref="E2:F2"/>
    <mergeCell ref="H2:I2"/>
    <mergeCell ref="K2:L2"/>
    <mergeCell ref="N2:O2"/>
    <mergeCell ref="H16:I16"/>
    <mergeCell ref="K16:L16"/>
    <mergeCell ref="N16:O16"/>
  </mergeCells>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LTVとCAC、マーケティング目標概算試算シート</vt:lpstr>
      <vt:lpstr>受注・商談・リード獲得の許容単価試算シート</vt:lpstr>
      <vt:lpstr>回復済み_Sheet1</vt:lpstr>
      <vt:lpstr>流入経路別のプロセス数字（現状）</vt:lpstr>
      <vt:lpstr>回復済み_Sheet2</vt:lpstr>
      <vt:lpstr>流入経路別のプロセス数字（個社別研修） </vt:lpstr>
      <vt:lpstr>流入経路別のプロセス数字（マーケ強化版）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河原崎　亜矢</cp:lastModifiedBy>
  <dcterms:created xsi:type="dcterms:W3CDTF">2023-08-09T01:36:04Z</dcterms:created>
  <dcterms:modified xsi:type="dcterms:W3CDTF">2023-08-09T01:36:04Z</dcterms:modified>
</cp:coreProperties>
</file>